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480" yWindow="1095" windowWidth="16245" windowHeight="5190" tabRatio="500"/>
  </bookViews>
  <sheets>
    <sheet name="Discrete Mid-Month" sheetId="2" r:id="rId1"/>
    <sheet name="Discrete End-Month" sheetId="3" r:id="rId2"/>
    <sheet name="Continuous-Mid Month" sheetId="5" r:id="rId3"/>
    <sheet name="Continuous End-Month" sheetId="6" r:id="rId4"/>
    <sheet name="IRR Example" sheetId="8" r:id="rId5"/>
    <sheet name="Sheet5" sheetId="7" r:id="rId6"/>
  </sheets>
  <calcPr calcId="145621"/>
</workbook>
</file>

<file path=xl/calcChain.xml><?xml version="1.0" encoding="utf-8"?>
<calcChain xmlns="http://schemas.openxmlformats.org/spreadsheetml/2006/main">
  <c r="U42" i="8" l="1"/>
  <c r="V42" i="8" s="1"/>
  <c r="U51" i="8"/>
  <c r="V51" i="8" s="1"/>
  <c r="X15" i="8"/>
  <c r="U41" i="8" s="1"/>
  <c r="V41" i="8" s="1"/>
  <c r="X16" i="8"/>
  <c r="X17" i="8"/>
  <c r="U43" i="8" s="1"/>
  <c r="V43" i="8" s="1"/>
  <c r="X23" i="8"/>
  <c r="U49" i="8" s="1"/>
  <c r="V49" i="8" s="1"/>
  <c r="X24" i="8"/>
  <c r="U50" i="8" s="1"/>
  <c r="V50" i="8" s="1"/>
  <c r="X25" i="8"/>
  <c r="X31" i="8"/>
  <c r="U57" i="8" s="1"/>
  <c r="V57" i="8" s="1"/>
  <c r="X32" i="8"/>
  <c r="U58" i="8" s="1"/>
  <c r="V58" i="8" s="1"/>
  <c r="X9" i="8"/>
  <c r="U35" i="8" s="1"/>
  <c r="V35" i="8" s="1"/>
  <c r="Z10" i="8"/>
  <c r="X10" i="8" s="1"/>
  <c r="Z11" i="8"/>
  <c r="X11" i="8" s="1"/>
  <c r="Z12" i="8"/>
  <c r="X12" i="8" s="1"/>
  <c r="Z13" i="8"/>
  <c r="X13" i="8" s="1"/>
  <c r="Z14" i="8"/>
  <c r="X14" i="8" s="1"/>
  <c r="U40" i="8" s="1"/>
  <c r="V40" i="8" s="1"/>
  <c r="Z15" i="8"/>
  <c r="Z16" i="8"/>
  <c r="Z17" i="8"/>
  <c r="Z18" i="8"/>
  <c r="X18" i="8" s="1"/>
  <c r="Z19" i="8"/>
  <c r="X19" i="8" s="1"/>
  <c r="Z20" i="8"/>
  <c r="X20" i="8" s="1"/>
  <c r="Z21" i="8"/>
  <c r="X21" i="8" s="1"/>
  <c r="Z22" i="8"/>
  <c r="X22" i="8" s="1"/>
  <c r="U48" i="8" s="1"/>
  <c r="V48" i="8" s="1"/>
  <c r="Z23" i="8"/>
  <c r="Z24" i="8"/>
  <c r="Z25" i="8"/>
  <c r="Z26" i="8"/>
  <c r="X26" i="8" s="1"/>
  <c r="Z27" i="8"/>
  <c r="X27" i="8" s="1"/>
  <c r="Z28" i="8"/>
  <c r="X28" i="8" s="1"/>
  <c r="Z29" i="8"/>
  <c r="X29" i="8" s="1"/>
  <c r="Z30" i="8"/>
  <c r="X30" i="8" s="1"/>
  <c r="U56" i="8" s="1"/>
  <c r="V56" i="8" s="1"/>
  <c r="Z31" i="8"/>
  <c r="Z32" i="8"/>
  <c r="Z9" i="8"/>
  <c r="S35" i="8"/>
  <c r="S36" i="8"/>
  <c r="U36" i="8" s="1"/>
  <c r="S37" i="8"/>
  <c r="U37" i="8" s="1"/>
  <c r="V37" i="8" s="1"/>
  <c r="S38" i="8"/>
  <c r="U38" i="8" s="1"/>
  <c r="V38" i="8" s="1"/>
  <c r="S39" i="8"/>
  <c r="U39" i="8" s="1"/>
  <c r="V39" i="8" s="1"/>
  <c r="S40" i="8"/>
  <c r="S41" i="8"/>
  <c r="S42" i="8"/>
  <c r="S43" i="8"/>
  <c r="S44" i="8"/>
  <c r="U44" i="8" s="1"/>
  <c r="V44" i="8" s="1"/>
  <c r="S45" i="8"/>
  <c r="U45" i="8" s="1"/>
  <c r="V45" i="8" s="1"/>
  <c r="S46" i="8"/>
  <c r="U46" i="8" s="1"/>
  <c r="V46" i="8" s="1"/>
  <c r="S47" i="8"/>
  <c r="U47" i="8" s="1"/>
  <c r="V47" i="8" s="1"/>
  <c r="S48" i="8"/>
  <c r="S49" i="8"/>
  <c r="S50" i="8"/>
  <c r="S51" i="8"/>
  <c r="S52" i="8"/>
  <c r="U52" i="8" s="1"/>
  <c r="V52" i="8" s="1"/>
  <c r="S53" i="8"/>
  <c r="U53" i="8" s="1"/>
  <c r="V53" i="8" s="1"/>
  <c r="S54" i="8"/>
  <c r="U54" i="8" s="1"/>
  <c r="V54" i="8" s="1"/>
  <c r="S55" i="8"/>
  <c r="U55" i="8" s="1"/>
  <c r="V55" i="8" s="1"/>
  <c r="S56" i="8"/>
  <c r="S57" i="8"/>
  <c r="S58" i="8"/>
  <c r="S34" i="8"/>
  <c r="S33" i="8"/>
  <c r="U33" i="8" s="1"/>
  <c r="V33" i="8" s="1"/>
  <c r="S32" i="8"/>
  <c r="U32" i="8" s="1"/>
  <c r="V32" i="8" s="1"/>
  <c r="S31" i="8"/>
  <c r="S30" i="8"/>
  <c r="U30" i="8" s="1"/>
  <c r="V30" i="8" s="1"/>
  <c r="S29" i="8"/>
  <c r="S28" i="8"/>
  <c r="S27" i="8"/>
  <c r="U27" i="8" s="1"/>
  <c r="V27" i="8" s="1"/>
  <c r="S26" i="8"/>
  <c r="U26" i="8" s="1"/>
  <c r="V26" i="8" s="1"/>
  <c r="S25" i="8"/>
  <c r="U25" i="8" s="1"/>
  <c r="V25" i="8" s="1"/>
  <c r="S24" i="8"/>
  <c r="U24" i="8" s="1"/>
  <c r="V24" i="8" s="1"/>
  <c r="S23" i="8"/>
  <c r="U23" i="8" s="1"/>
  <c r="V23" i="8" s="1"/>
  <c r="J16" i="8"/>
  <c r="J15" i="8"/>
  <c r="J14" i="8"/>
  <c r="J13" i="8"/>
  <c r="U12" i="8"/>
  <c r="U13" i="8" s="1"/>
  <c r="U14" i="8" s="1"/>
  <c r="T31" i="8" s="1"/>
  <c r="J12" i="8"/>
  <c r="J11" i="8"/>
  <c r="J10" i="8"/>
  <c r="J9" i="8"/>
  <c r="J8" i="8"/>
  <c r="J7" i="8"/>
  <c r="J6" i="8"/>
  <c r="J5" i="8"/>
  <c r="U12" i="2"/>
  <c r="S34" i="6"/>
  <c r="S33" i="6"/>
  <c r="U33" i="6" s="1"/>
  <c r="V33" i="6" s="1"/>
  <c r="S32" i="6"/>
  <c r="U32" i="6"/>
  <c r="V32" i="6"/>
  <c r="S31" i="6"/>
  <c r="S30" i="6"/>
  <c r="S29" i="6"/>
  <c r="S28" i="6"/>
  <c r="U28" i="6" s="1"/>
  <c r="V28" i="6" s="1"/>
  <c r="S27" i="6"/>
  <c r="U27" i="6"/>
  <c r="V27" i="6"/>
  <c r="S26" i="6"/>
  <c r="U26" i="6"/>
  <c r="V26" i="6" s="1"/>
  <c r="S25" i="6"/>
  <c r="U25" i="6" s="1"/>
  <c r="V25" i="6" s="1"/>
  <c r="S24" i="6"/>
  <c r="S23" i="6"/>
  <c r="J16" i="6"/>
  <c r="U34" i="6" s="1"/>
  <c r="V34" i="6" s="1"/>
  <c r="J15" i="6"/>
  <c r="J14" i="6"/>
  <c r="J13" i="6"/>
  <c r="U12" i="6"/>
  <c r="U13" i="6"/>
  <c r="U14" i="6" s="1"/>
  <c r="T31" i="6" s="1"/>
  <c r="J12" i="6"/>
  <c r="U30" i="6" s="1"/>
  <c r="V30" i="6" s="1"/>
  <c r="J11" i="6"/>
  <c r="U29" i="6" s="1"/>
  <c r="V29" i="6" s="1"/>
  <c r="J10" i="6"/>
  <c r="J9" i="6"/>
  <c r="J8" i="6"/>
  <c r="J7" i="6"/>
  <c r="J6" i="6"/>
  <c r="U24" i="6" s="1"/>
  <c r="V24" i="6" s="1"/>
  <c r="J5" i="6"/>
  <c r="S34" i="5"/>
  <c r="S33" i="5"/>
  <c r="S32" i="5"/>
  <c r="S31" i="5"/>
  <c r="S30" i="5"/>
  <c r="S29" i="5"/>
  <c r="S28" i="5"/>
  <c r="S27" i="5"/>
  <c r="S26" i="5"/>
  <c r="S25" i="5"/>
  <c r="S24" i="5"/>
  <c r="U24" i="5" s="1"/>
  <c r="V24" i="5" s="1"/>
  <c r="S23" i="5"/>
  <c r="U23" i="5"/>
  <c r="V23" i="5"/>
  <c r="U12" i="5"/>
  <c r="U13" i="5"/>
  <c r="U14" i="5" s="1"/>
  <c r="T31" i="5" s="1"/>
  <c r="I6" i="5"/>
  <c r="I7" i="5" s="1"/>
  <c r="J5" i="5"/>
  <c r="J6" i="3"/>
  <c r="J7" i="3"/>
  <c r="U25" i="3" s="1"/>
  <c r="V25" i="3" s="1"/>
  <c r="J8" i="3"/>
  <c r="J9" i="3"/>
  <c r="J10" i="3"/>
  <c r="J11" i="3"/>
  <c r="J12" i="3"/>
  <c r="J13" i="3"/>
  <c r="J14" i="3"/>
  <c r="J15" i="3"/>
  <c r="J16" i="3"/>
  <c r="J5" i="3"/>
  <c r="U23" i="3" s="1"/>
  <c r="V23" i="3" s="1"/>
  <c r="W23" i="3" s="1"/>
  <c r="S34" i="3"/>
  <c r="S33" i="3"/>
  <c r="S32" i="3"/>
  <c r="S31" i="3"/>
  <c r="U31" i="3"/>
  <c r="S30" i="3"/>
  <c r="S29" i="3"/>
  <c r="S28" i="3"/>
  <c r="U28" i="3" s="1"/>
  <c r="V28" i="3" s="1"/>
  <c r="S27" i="3"/>
  <c r="S26" i="3"/>
  <c r="S25" i="3"/>
  <c r="S24" i="3"/>
  <c r="U24" i="3" s="1"/>
  <c r="V24" i="3" s="1"/>
  <c r="S23" i="3"/>
  <c r="U12" i="3"/>
  <c r="U13" i="3" s="1"/>
  <c r="U14" i="3" s="1"/>
  <c r="T31" i="3" s="1"/>
  <c r="I6" i="2"/>
  <c r="J5" i="2"/>
  <c r="J6" i="2"/>
  <c r="S34" i="2"/>
  <c r="S33" i="2"/>
  <c r="S32" i="2"/>
  <c r="S31" i="2"/>
  <c r="S30" i="2"/>
  <c r="S29" i="2"/>
  <c r="S28" i="2"/>
  <c r="S27" i="2"/>
  <c r="S26" i="2"/>
  <c r="S25" i="2"/>
  <c r="S24" i="2"/>
  <c r="S23" i="2"/>
  <c r="I7" i="2"/>
  <c r="I8" i="2" s="1"/>
  <c r="J6" i="5"/>
  <c r="U23" i="2" l="1"/>
  <c r="V23" i="2" s="1"/>
  <c r="W23" i="2" s="1"/>
  <c r="J8" i="2"/>
  <c r="U26" i="2" s="1"/>
  <c r="V26" i="2" s="1"/>
  <c r="I9" i="2"/>
  <c r="I8" i="5"/>
  <c r="J7" i="5"/>
  <c r="U25" i="5" s="1"/>
  <c r="V25" i="5" s="1"/>
  <c r="U13" i="2"/>
  <c r="U14" i="2" s="1"/>
  <c r="T31" i="2" s="1"/>
  <c r="U34" i="8"/>
  <c r="V34" i="8" s="1"/>
  <c r="U24" i="2"/>
  <c r="V24" i="2" s="1"/>
  <c r="U32" i="3"/>
  <c r="V32" i="3" s="1"/>
  <c r="J7" i="2"/>
  <c r="U25" i="2" s="1"/>
  <c r="V25" i="2" s="1"/>
  <c r="U33" i="3"/>
  <c r="V33" i="3" s="1"/>
  <c r="U29" i="3"/>
  <c r="V29" i="3" s="1"/>
  <c r="U28" i="8"/>
  <c r="V28" i="8" s="1"/>
  <c r="U23" i="6"/>
  <c r="V23" i="6" s="1"/>
  <c r="W28" i="6" s="1"/>
  <c r="U31" i="8"/>
  <c r="V31" i="8" s="1"/>
  <c r="W33" i="8" s="1"/>
  <c r="U27" i="3"/>
  <c r="V27" i="3" s="1"/>
  <c r="U31" i="6"/>
  <c r="U29" i="8"/>
  <c r="V29" i="8" s="1"/>
  <c r="W29" i="8" s="1"/>
  <c r="U34" i="3"/>
  <c r="V34" i="3" s="1"/>
  <c r="W26" i="8"/>
  <c r="W24" i="8"/>
  <c r="W28" i="8"/>
  <c r="W30" i="8"/>
  <c r="V36" i="8"/>
  <c r="W25" i="8"/>
  <c r="W27" i="8"/>
  <c r="W23" i="8"/>
  <c r="V31" i="6"/>
  <c r="W31" i="6"/>
  <c r="W29" i="6"/>
  <c r="W26" i="6"/>
  <c r="W27" i="6"/>
  <c r="W32" i="6"/>
  <c r="W24" i="5"/>
  <c r="W23" i="5"/>
  <c r="V31" i="3"/>
  <c r="U26" i="3"/>
  <c r="V26" i="3" s="1"/>
  <c r="U30" i="3"/>
  <c r="V30" i="3" s="1"/>
  <c r="W24" i="3"/>
  <c r="W25" i="3"/>
  <c r="W25" i="2" l="1"/>
  <c r="W24" i="2"/>
  <c r="W26" i="2"/>
  <c r="W25" i="5"/>
  <c r="W34" i="6"/>
  <c r="W33" i="6"/>
  <c r="W30" i="6"/>
  <c r="W24" i="6"/>
  <c r="J8" i="5"/>
  <c r="U26" i="5" s="1"/>
  <c r="V26" i="5" s="1"/>
  <c r="I9" i="5"/>
  <c r="W23" i="6"/>
  <c r="W29" i="3"/>
  <c r="W25" i="6"/>
  <c r="J9" i="2"/>
  <c r="U27" i="2" s="1"/>
  <c r="V27" i="2" s="1"/>
  <c r="W27" i="2" s="1"/>
  <c r="I10" i="2"/>
  <c r="W31" i="3"/>
  <c r="W47" i="8"/>
  <c r="W53" i="8"/>
  <c r="W38" i="8"/>
  <c r="W43" i="8"/>
  <c r="W36" i="8"/>
  <c r="W57" i="8"/>
  <c r="W54" i="8"/>
  <c r="W49" i="8"/>
  <c r="W39" i="8"/>
  <c r="W40" i="8"/>
  <c r="W51" i="8"/>
  <c r="W32" i="8"/>
  <c r="W55" i="8"/>
  <c r="W34" i="8"/>
  <c r="W46" i="8"/>
  <c r="W35" i="8"/>
  <c r="W42" i="8"/>
  <c r="W31" i="8"/>
  <c r="W45" i="8"/>
  <c r="W58" i="8"/>
  <c r="W41" i="8"/>
  <c r="W37" i="8"/>
  <c r="W50" i="8"/>
  <c r="W56" i="8"/>
  <c r="W52" i="8"/>
  <c r="W48" i="8"/>
  <c r="W44" i="8"/>
  <c r="W30" i="3"/>
  <c r="W34" i="3"/>
  <c r="W32" i="3"/>
  <c r="W33" i="3"/>
  <c r="W27" i="3"/>
  <c r="W26" i="3"/>
  <c r="W28" i="3"/>
  <c r="I11" i="2" l="1"/>
  <c r="J10" i="2"/>
  <c r="U28" i="2" s="1"/>
  <c r="V28" i="2" s="1"/>
  <c r="W26" i="5"/>
  <c r="J9" i="5"/>
  <c r="U27" i="5" s="1"/>
  <c r="V27" i="5" s="1"/>
  <c r="I10" i="5"/>
  <c r="W28" i="2" l="1"/>
  <c r="I12" i="2"/>
  <c r="J11" i="2"/>
  <c r="U29" i="2" s="1"/>
  <c r="V29" i="2" s="1"/>
  <c r="W29" i="2" s="1"/>
  <c r="I11" i="5"/>
  <c r="J10" i="5"/>
  <c r="U28" i="5" s="1"/>
  <c r="V28" i="5" s="1"/>
  <c r="W27" i="5"/>
  <c r="W28" i="5" l="1"/>
  <c r="J11" i="5"/>
  <c r="U29" i="5" s="1"/>
  <c r="V29" i="5" s="1"/>
  <c r="I12" i="5"/>
  <c r="I13" i="2"/>
  <c r="J12" i="2"/>
  <c r="U30" i="2" s="1"/>
  <c r="V30" i="2" s="1"/>
  <c r="W29" i="5" l="1"/>
  <c r="W30" i="2"/>
  <c r="J13" i="2"/>
  <c r="U31" i="2" s="1"/>
  <c r="V31" i="2" s="1"/>
  <c r="I14" i="2"/>
  <c r="I13" i="5"/>
  <c r="J12" i="5"/>
  <c r="U30" i="5" s="1"/>
  <c r="V30" i="5" s="1"/>
  <c r="W30" i="5" l="1"/>
  <c r="W31" i="2"/>
  <c r="I14" i="5"/>
  <c r="J13" i="5"/>
  <c r="U31" i="5" s="1"/>
  <c r="V31" i="5" s="1"/>
  <c r="I15" i="2"/>
  <c r="J14" i="2"/>
  <c r="U32" i="2" s="1"/>
  <c r="V32" i="2" s="1"/>
  <c r="W32" i="2" s="1"/>
  <c r="W31" i="5" l="1"/>
  <c r="J14" i="5"/>
  <c r="U32" i="5" s="1"/>
  <c r="V32" i="5" s="1"/>
  <c r="W32" i="5" s="1"/>
  <c r="I15" i="5"/>
  <c r="J15" i="2"/>
  <c r="U33" i="2" s="1"/>
  <c r="V33" i="2" s="1"/>
  <c r="W33" i="2" s="1"/>
  <c r="I16" i="2"/>
  <c r="J16" i="2" s="1"/>
  <c r="U34" i="2" s="1"/>
  <c r="V34" i="2" s="1"/>
  <c r="W34" i="2" s="1"/>
  <c r="J15" i="5" l="1"/>
  <c r="U33" i="5" s="1"/>
  <c r="V33" i="5" s="1"/>
  <c r="W33" i="5" s="1"/>
  <c r="I16" i="5"/>
  <c r="J16" i="5" s="1"/>
  <c r="U34" i="5" s="1"/>
  <c r="V34" i="5" s="1"/>
  <c r="W34" i="5" s="1"/>
</calcChain>
</file>

<file path=xl/sharedStrings.xml><?xml version="1.0" encoding="utf-8"?>
<sst xmlns="http://schemas.openxmlformats.org/spreadsheetml/2006/main" count="530" uniqueCount="52">
  <si>
    <t>Oil
Gross
(Mbbl)</t>
  </si>
  <si>
    <t xml:space="preserve"> Gas
Gross
(MMcf)</t>
  </si>
  <si>
    <t>NGL
Gross
(Mgal)</t>
  </si>
  <si>
    <t>Oil
Net
(Mbbl)</t>
  </si>
  <si>
    <t>Gas
Net
(MMcf)</t>
  </si>
  <si>
    <t>NGL
Net
(Mgal)</t>
  </si>
  <si>
    <t>Oil
Price
($/bbl)</t>
  </si>
  <si>
    <t>Gas 
Price
($/Mcf)</t>
  </si>
  <si>
    <t>NGL 
Price
($/gal)</t>
  </si>
  <si>
    <t>Oil  &amp; Gas
Rev. Net
(M$)</t>
  </si>
  <si>
    <t>Misc. 
Rev. Net
(M$)</t>
  </si>
  <si>
    <t>Costs
Net
 (M$)</t>
  </si>
  <si>
    <t>Taxes
Net
(M$)</t>
  </si>
  <si>
    <t>Invest.
Net
(M$)</t>
  </si>
  <si>
    <t>NonDisc. CF
Annual 
(M$)</t>
  </si>
  <si>
    <t xml:space="preserve">Cum
Disc.CF 
(M$) </t>
  </si>
  <si>
    <t xml:space="preserve"> </t>
  </si>
  <si>
    <t>AsOf Date</t>
  </si>
  <si>
    <t>Invest Date</t>
  </si>
  <si>
    <t>Invest Amt(M$)</t>
  </si>
  <si>
    <t>Month</t>
  </si>
  <si>
    <t>Jan</t>
  </si>
  <si>
    <t>Feb</t>
  </si>
  <si>
    <t>Mar</t>
  </si>
  <si>
    <t>Apr</t>
  </si>
  <si>
    <t>May</t>
  </si>
  <si>
    <t>Jun</t>
  </si>
  <si>
    <t>Jul</t>
  </si>
  <si>
    <t>Aug</t>
  </si>
  <si>
    <t>Sep</t>
  </si>
  <si>
    <t>Oct</t>
  </si>
  <si>
    <t>Nov</t>
  </si>
  <si>
    <t>Dec</t>
  </si>
  <si>
    <t>Date Discounted</t>
  </si>
  <si>
    <t xml:space="preserve">  </t>
  </si>
  <si>
    <t>Discount Rate (i)</t>
  </si>
  <si>
    <t>Times Compounded (N)</t>
  </si>
  <si>
    <t>Normalized Year Constant (y)</t>
  </si>
  <si>
    <t>Undiscounted Revenue-Expenses</t>
  </si>
  <si>
    <t>Discounted Investment (calculated above)</t>
  </si>
  <si>
    <t>Discounted Revenue - Expenses</t>
  </si>
  <si>
    <t>Cum Disc CF</t>
  </si>
  <si>
    <t>Discounted Total CF per Year</t>
  </si>
  <si>
    <t>(d) for Jan AsOf</t>
  </si>
  <si>
    <t>(d) for AsOf</t>
  </si>
  <si>
    <t>(d)</t>
  </si>
  <si>
    <t>Discounted Investment</t>
  </si>
  <si>
    <t>Cash Accrual Time: End-Month</t>
  </si>
  <si>
    <t>Cash Accrual Time: Mid-Month</t>
  </si>
  <si>
    <t>Discounting Formula:</t>
  </si>
  <si>
    <t xml:space="preserve">In order to see how your cash flows are discounted, you will first need to run the Eco Excel Export Report for one year. Export this report to Excel and copy the values that are shown in blue. Once you have done this, be sure to update your AsOf date, discount rate, and the number of times your project is compounded(if not using continuous compounding). </t>
  </si>
  <si>
    <t>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</si>
</sst>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7" x14ac:knownFonts="1">
    <font>
      <sz val="10"/>
      <color indexed="8"/>
      <name val="ARIAL"/>
      <charset val="1"/>
    </font>
    <font>
      <sz val="10"/>
      <color indexed="8"/>
      <name val="Arial"/>
      <family val="2"/>
    </font>
    <font>
      <sz val="11"/>
      <color indexed="8"/>
      <name val="Arial"/>
      <family val="2"/>
    </font>
    <font>
      <sz val="11"/>
      <color indexed="8"/>
      <name val="Calibri"/>
      <family val="2"/>
    </font>
    <font>
      <sz val="11"/>
      <color theme="0"/>
      <name val="Calibri"/>
      <family val="2"/>
      <scheme val="minor"/>
    </font>
    <font>
      <sz val="11"/>
      <color rgb="FF9C0006"/>
      <name val="Calibri"/>
      <family val="2"/>
      <scheme val="minor"/>
    </font>
    <font>
      <sz val="12"/>
      <color indexed="8"/>
      <name val="Arial"/>
      <family val="2"/>
    </font>
  </fonts>
  <fills count="4">
    <fill>
      <patternFill patternType="none"/>
    </fill>
    <fill>
      <patternFill patternType="gray125"/>
    </fill>
    <fill>
      <patternFill patternType="solid">
        <fgColor theme="4" tint="0.39997558519241921"/>
        <bgColor indexed="65"/>
      </patternFill>
    </fill>
    <fill>
      <patternFill patternType="solid">
        <fgColor rgb="FFFFC7CE"/>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1" fillId="0" borderId="0"/>
  </cellStyleXfs>
  <cellXfs count="167">
    <xf numFmtId="0" fontId="0" fillId="0" borderId="0" xfId="0">
      <alignment vertical="top"/>
    </xf>
    <xf numFmtId="0" fontId="1" fillId="0" borderId="2" xfId="0" applyFont="1" applyBorder="1">
      <alignment vertical="top"/>
    </xf>
    <xf numFmtId="0" fontId="1" fillId="0" borderId="0" xfId="0" applyFont="1" applyBorder="1">
      <alignment vertical="top"/>
    </xf>
    <xf numFmtId="164" fontId="1" fillId="0" borderId="0" xfId="0" applyNumberFormat="1" applyFont="1" applyBorder="1">
      <alignment vertical="top"/>
    </xf>
    <xf numFmtId="0" fontId="1" fillId="0" borderId="3" xfId="0" applyFont="1" applyBorder="1">
      <alignment vertical="top"/>
    </xf>
    <xf numFmtId="0" fontId="1" fillId="0" borderId="4" xfId="0" applyFont="1" applyBorder="1">
      <alignment vertical="top"/>
    </xf>
    <xf numFmtId="0" fontId="1" fillId="0" borderId="3" xfId="0" applyFont="1" applyBorder="1" applyAlignment="1">
      <alignment horizontal="center" vertical="top" wrapText="1" readingOrder="1"/>
    </xf>
    <xf numFmtId="0" fontId="1" fillId="0" borderId="5" xfId="0" applyFont="1" applyBorder="1">
      <alignment vertical="top"/>
    </xf>
    <xf numFmtId="14" fontId="1" fillId="0" borderId="0" xfId="0" applyNumberFormat="1" applyFont="1" applyBorder="1">
      <alignment vertical="top"/>
    </xf>
    <xf numFmtId="2" fontId="1" fillId="0" borderId="0" xfId="0" applyNumberFormat="1" applyFont="1" applyBorder="1">
      <alignment vertical="top"/>
    </xf>
    <xf numFmtId="0" fontId="1" fillId="0" borderId="6" xfId="0" applyFont="1" applyBorder="1">
      <alignment vertical="top"/>
    </xf>
    <xf numFmtId="0" fontId="1" fillId="0" borderId="7" xfId="0" applyFont="1" applyBorder="1">
      <alignment vertical="top"/>
    </xf>
    <xf numFmtId="14" fontId="1" fillId="0" borderId="4" xfId="0" applyNumberFormat="1" applyFont="1" applyBorder="1">
      <alignment vertical="top"/>
    </xf>
    <xf numFmtId="0" fontId="1" fillId="0" borderId="8" xfId="0" applyFont="1" applyBorder="1">
      <alignment vertical="top"/>
    </xf>
    <xf numFmtId="14" fontId="1" fillId="0" borderId="9" xfId="0" applyNumberFormat="1" applyFont="1" applyBorder="1" applyAlignment="1">
      <alignment horizontal="right" vertical="top"/>
    </xf>
    <xf numFmtId="14" fontId="1" fillId="0" borderId="10" xfId="0" applyNumberFormat="1" applyFont="1" applyBorder="1" applyAlignment="1">
      <alignment horizontal="right" vertical="top"/>
    </xf>
    <xf numFmtId="14" fontId="1" fillId="0" borderId="8" xfId="0" applyNumberFormat="1" applyFont="1" applyBorder="1" applyAlignment="1">
      <alignment horizontal="right" vertical="top"/>
    </xf>
    <xf numFmtId="0" fontId="0" fillId="0" borderId="6" xfId="0" applyBorder="1">
      <alignment vertical="top"/>
    </xf>
    <xf numFmtId="14" fontId="1" fillId="0" borderId="3" xfId="0" applyNumberFormat="1" applyFont="1" applyBorder="1">
      <alignment vertical="top"/>
    </xf>
    <xf numFmtId="164" fontId="1" fillId="0" borderId="11" xfId="0" applyNumberFormat="1" applyFont="1" applyBorder="1" applyAlignment="1">
      <alignment horizontal="right" vertical="top"/>
    </xf>
    <xf numFmtId="164" fontId="1" fillId="0" borderId="12" xfId="0" applyNumberFormat="1" applyFont="1" applyBorder="1">
      <alignment vertical="top"/>
    </xf>
    <xf numFmtId="164" fontId="1" fillId="0" borderId="13" xfId="0" applyNumberFormat="1" applyFont="1" applyBorder="1">
      <alignment vertical="top"/>
    </xf>
    <xf numFmtId="164" fontId="1" fillId="0" borderId="14" xfId="0" applyNumberFormat="1" applyFont="1" applyBorder="1" applyAlignment="1">
      <alignment horizontal="right" vertical="top"/>
    </xf>
    <xf numFmtId="0" fontId="1" fillId="0" borderId="15" xfId="0" applyFont="1" applyBorder="1">
      <alignment vertical="top"/>
    </xf>
    <xf numFmtId="164" fontId="1" fillId="0" borderId="15" xfId="0" applyNumberFormat="1" applyFont="1" applyBorder="1">
      <alignment vertical="top"/>
    </xf>
    <xf numFmtId="164" fontId="1" fillId="0" borderId="16" xfId="0" applyNumberFormat="1" applyFont="1" applyBorder="1">
      <alignment vertical="top"/>
    </xf>
    <xf numFmtId="0" fontId="1" fillId="0" borderId="18" xfId="0" applyFont="1" applyBorder="1">
      <alignment vertical="top"/>
    </xf>
    <xf numFmtId="0" fontId="1" fillId="0" borderId="19" xfId="0" applyFont="1" applyBorder="1">
      <alignment vertical="top"/>
    </xf>
    <xf numFmtId="0" fontId="1" fillId="0" borderId="20" xfId="0" applyFont="1" applyBorder="1">
      <alignment vertical="top"/>
    </xf>
    <xf numFmtId="1" fontId="1" fillId="0" borderId="3" xfId="0" applyNumberFormat="1" applyFont="1" applyBorder="1">
      <alignment vertical="top"/>
    </xf>
    <xf numFmtId="1" fontId="1" fillId="0" borderId="5" xfId="0" applyNumberFormat="1" applyFont="1" applyBorder="1">
      <alignment vertical="top"/>
    </xf>
    <xf numFmtId="0" fontId="1" fillId="0" borderId="5" xfId="0" applyFont="1" applyFill="1" applyBorder="1">
      <alignment vertical="top"/>
    </xf>
    <xf numFmtId="0" fontId="1" fillId="0" borderId="3" xfId="0" applyFont="1" applyFill="1" applyBorder="1">
      <alignment vertical="top"/>
    </xf>
    <xf numFmtId="0" fontId="2" fillId="0" borderId="0" xfId="0" applyFont="1" applyBorder="1">
      <alignment vertical="top"/>
    </xf>
    <xf numFmtId="0" fontId="2" fillId="0" borderId="0" xfId="0" applyFont="1">
      <alignment vertical="top"/>
    </xf>
    <xf numFmtId="0" fontId="2" fillId="0" borderId="18" xfId="0" applyFont="1" applyBorder="1">
      <alignment vertical="top"/>
    </xf>
    <xf numFmtId="0" fontId="2" fillId="0" borderId="19" xfId="0" applyFont="1" applyBorder="1">
      <alignment vertical="top"/>
    </xf>
    <xf numFmtId="0" fontId="2" fillId="0" borderId="20" xfId="0" applyFont="1" applyBorder="1">
      <alignment vertical="top"/>
    </xf>
    <xf numFmtId="0" fontId="2" fillId="0" borderId="3" xfId="0" applyFont="1" applyBorder="1" applyAlignment="1">
      <alignment horizontal="center" vertical="top" wrapText="1" readingOrder="1"/>
    </xf>
    <xf numFmtId="164" fontId="2" fillId="0" borderId="0" xfId="0" applyNumberFormat="1" applyFont="1" applyBorder="1">
      <alignment vertical="top"/>
    </xf>
    <xf numFmtId="0" fontId="2" fillId="0" borderId="2" xfId="0" applyFont="1" applyBorder="1">
      <alignment vertical="top"/>
    </xf>
    <xf numFmtId="14" fontId="2" fillId="0" borderId="0" xfId="0" applyNumberFormat="1" applyFont="1" applyBorder="1">
      <alignment vertical="top"/>
    </xf>
    <xf numFmtId="0" fontId="2" fillId="0" borderId="3" xfId="0" applyFont="1" applyBorder="1">
      <alignment vertical="top"/>
    </xf>
    <xf numFmtId="2" fontId="2" fillId="0" borderId="0" xfId="0" applyNumberFormat="1" applyFont="1" applyBorder="1">
      <alignment vertical="top"/>
    </xf>
    <xf numFmtId="0" fontId="2" fillId="0" borderId="7" xfId="0" applyFont="1" applyBorder="1">
      <alignment vertical="top"/>
    </xf>
    <xf numFmtId="0" fontId="2" fillId="0" borderId="4" xfId="0" applyFont="1" applyBorder="1">
      <alignment vertical="top"/>
    </xf>
    <xf numFmtId="0" fontId="2" fillId="0" borderId="5" xfId="0" applyFont="1" applyFill="1" applyBorder="1">
      <alignment vertical="top"/>
    </xf>
    <xf numFmtId="14" fontId="2" fillId="0" borderId="3" xfId="0" applyNumberFormat="1" applyFont="1" applyBorder="1">
      <alignment vertical="top"/>
    </xf>
    <xf numFmtId="0" fontId="2" fillId="0" borderId="5" xfId="0" applyFont="1" applyBorder="1">
      <alignment vertical="top"/>
    </xf>
    <xf numFmtId="14" fontId="2" fillId="0" borderId="4" xfId="0" applyNumberFormat="1" applyFont="1" applyBorder="1">
      <alignment vertical="top"/>
    </xf>
    <xf numFmtId="14" fontId="2" fillId="0" borderId="9" xfId="0" applyNumberFormat="1" applyFont="1" applyBorder="1" applyAlignment="1">
      <alignment horizontal="right" vertical="top"/>
    </xf>
    <xf numFmtId="164" fontId="2" fillId="0" borderId="11" xfId="0" applyNumberFormat="1" applyFont="1" applyBorder="1" applyAlignment="1">
      <alignment horizontal="right" vertical="top"/>
    </xf>
    <xf numFmtId="164" fontId="2" fillId="0" borderId="12" xfId="0" applyNumberFormat="1" applyFont="1" applyBorder="1">
      <alignment vertical="top"/>
    </xf>
    <xf numFmtId="14" fontId="2" fillId="0" borderId="10" xfId="0" applyNumberFormat="1" applyFont="1" applyBorder="1" applyAlignment="1">
      <alignment horizontal="right" vertical="top"/>
    </xf>
    <xf numFmtId="164" fontId="2" fillId="0" borderId="13" xfId="0" applyNumberFormat="1" applyFont="1" applyBorder="1">
      <alignment vertical="top"/>
    </xf>
    <xf numFmtId="14" fontId="2" fillId="0" borderId="8" xfId="0" applyNumberFormat="1" applyFont="1" applyBorder="1" applyAlignment="1">
      <alignment horizontal="right" vertical="top"/>
    </xf>
    <xf numFmtId="164" fontId="2" fillId="0" borderId="14" xfId="0" applyNumberFormat="1" applyFont="1" applyBorder="1" applyAlignment="1">
      <alignment horizontal="right" vertical="top"/>
    </xf>
    <xf numFmtId="0" fontId="2" fillId="0" borderId="15" xfId="0" applyFont="1" applyBorder="1">
      <alignment vertical="top"/>
    </xf>
    <xf numFmtId="164" fontId="2" fillId="0" borderId="15" xfId="0" applyNumberFormat="1" applyFont="1" applyBorder="1">
      <alignment vertical="top"/>
    </xf>
    <xf numFmtId="164" fontId="2" fillId="0" borderId="16" xfId="0" applyNumberFormat="1" applyFont="1" applyBorder="1">
      <alignment vertical="top"/>
    </xf>
    <xf numFmtId="4" fontId="1" fillId="0" borderId="0" xfId="0" applyNumberFormat="1" applyFont="1" applyBorder="1">
      <alignment vertical="top"/>
    </xf>
    <xf numFmtId="4" fontId="0" fillId="0" borderId="0" xfId="0" applyNumberFormat="1">
      <alignment vertical="top"/>
    </xf>
    <xf numFmtId="164" fontId="0" fillId="0" borderId="0" xfId="0" applyNumberFormat="1">
      <alignment vertical="top"/>
    </xf>
    <xf numFmtId="0" fontId="1" fillId="0" borderId="0" xfId="0" applyFont="1">
      <alignment vertical="top"/>
    </xf>
    <xf numFmtId="14" fontId="4" fillId="2" borderId="3" xfId="1" applyNumberFormat="1" applyBorder="1" applyAlignment="1">
      <alignment vertical="top"/>
    </xf>
    <xf numFmtId="0" fontId="4" fillId="2" borderId="3" xfId="1" applyBorder="1" applyAlignment="1">
      <alignment vertical="top"/>
    </xf>
    <xf numFmtId="164" fontId="4" fillId="2" borderId="17" xfId="1" applyNumberFormat="1" applyBorder="1" applyAlignment="1">
      <alignment vertical="top"/>
    </xf>
    <xf numFmtId="164" fontId="4" fillId="2" borderId="0" xfId="1" applyNumberFormat="1" applyBorder="1" applyAlignment="1">
      <alignment horizontal="right" vertical="top"/>
    </xf>
    <xf numFmtId="164" fontId="4" fillId="2" borderId="15" xfId="1" applyNumberFormat="1" applyBorder="1" applyAlignment="1">
      <alignment horizontal="right" vertical="top"/>
    </xf>
    <xf numFmtId="4" fontId="4" fillId="2" borderId="0" xfId="1" applyNumberFormat="1" applyAlignment="1">
      <alignment horizontal="right" vertical="top"/>
    </xf>
    <xf numFmtId="4" fontId="4" fillId="2" borderId="0" xfId="1" applyNumberFormat="1" applyAlignment="1">
      <alignment horizontal="center" vertical="top"/>
    </xf>
    <xf numFmtId="4" fontId="1" fillId="0" borderId="11" xfId="0" applyNumberFormat="1" applyFont="1" applyBorder="1" applyAlignment="1">
      <alignment horizontal="right" vertical="top"/>
    </xf>
    <xf numFmtId="4" fontId="1" fillId="0" borderId="14" xfId="0" applyNumberFormat="1" applyFont="1" applyBorder="1" applyAlignment="1">
      <alignment horizontal="right" vertical="top"/>
    </xf>
    <xf numFmtId="4" fontId="4" fillId="2" borderId="6" xfId="1" applyNumberFormat="1" applyBorder="1" applyAlignment="1">
      <alignment horizontal="right" vertical="top"/>
    </xf>
    <xf numFmtId="4" fontId="4" fillId="2" borderId="7" xfId="1" applyNumberFormat="1" applyBorder="1" applyAlignment="1">
      <alignment horizontal="right" vertical="top"/>
    </xf>
    <xf numFmtId="4" fontId="4" fillId="2" borderId="4" xfId="1" applyNumberFormat="1" applyBorder="1" applyAlignment="1">
      <alignment horizontal="right" vertical="top"/>
    </xf>
    <xf numFmtId="4" fontId="4" fillId="2" borderId="4" xfId="1" applyNumberFormat="1" applyBorder="1" applyAlignment="1">
      <alignment horizontal="center" vertical="top"/>
    </xf>
    <xf numFmtId="4" fontId="4" fillId="2" borderId="22" xfId="1" applyNumberFormat="1" applyBorder="1" applyAlignment="1">
      <alignment horizontal="right" vertical="top"/>
    </xf>
    <xf numFmtId="16" fontId="0" fillId="0" borderId="0" xfId="0" applyNumberFormat="1">
      <alignment vertical="top"/>
    </xf>
    <xf numFmtId="17" fontId="0" fillId="0" borderId="0" xfId="0" applyNumberFormat="1">
      <alignment vertical="top"/>
    </xf>
    <xf numFmtId="17" fontId="1" fillId="0" borderId="0" xfId="0" applyNumberFormat="1" applyFont="1">
      <alignment vertical="top"/>
    </xf>
    <xf numFmtId="14" fontId="1" fillId="0" borderId="0" xfId="0" applyNumberFormat="1" applyFont="1">
      <alignment vertical="top"/>
    </xf>
    <xf numFmtId="0" fontId="4" fillId="2" borderId="0" xfId="1" applyBorder="1" applyAlignment="1">
      <alignment vertical="top"/>
    </xf>
    <xf numFmtId="0" fontId="4" fillId="2" borderId="15" xfId="1" applyBorder="1" applyAlignment="1">
      <alignment vertical="top"/>
    </xf>
    <xf numFmtId="164" fontId="5" fillId="3" borderId="16" xfId="2" applyNumberFormat="1" applyBorder="1" applyAlignment="1">
      <alignment vertical="top"/>
    </xf>
    <xf numFmtId="0" fontId="3" fillId="0" borderId="1" xfId="3" applyFont="1" applyFill="1" applyBorder="1" applyAlignment="1">
      <alignment horizontal="right" wrapText="1"/>
    </xf>
    <xf numFmtId="0" fontId="6" fillId="0" borderId="0" xfId="0" applyFont="1">
      <alignment vertical="top"/>
    </xf>
    <xf numFmtId="0" fontId="2" fillId="0" borderId="27" xfId="0" applyFont="1" applyBorder="1" applyAlignment="1">
      <alignment horizontal="center" vertical="top"/>
    </xf>
    <xf numFmtId="0" fontId="2" fillId="0" borderId="28" xfId="0" applyFont="1" applyBorder="1" applyAlignment="1">
      <alignment horizontal="center" vertical="top"/>
    </xf>
    <xf numFmtId="0" fontId="2" fillId="0" borderId="29" xfId="0" applyFont="1" applyBorder="1" applyAlignment="1">
      <alignment horizontal="center" vertical="top"/>
    </xf>
    <xf numFmtId="0" fontId="2" fillId="0" borderId="21" xfId="0" applyFont="1" applyBorder="1" applyAlignment="1">
      <alignment horizontal="center" vertical="top"/>
    </xf>
    <xf numFmtId="0" fontId="2" fillId="0" borderId="6" xfId="0" applyFont="1" applyBorder="1" applyAlignment="1">
      <alignment horizontal="center" vertical="top"/>
    </xf>
    <xf numFmtId="0" fontId="2" fillId="0" borderId="17" xfId="0" applyFont="1" applyBorder="1" applyAlignment="1">
      <alignment horizontal="center" vertical="top"/>
    </xf>
    <xf numFmtId="0" fontId="2" fillId="0" borderId="2" xfId="0" applyFont="1" applyBorder="1" applyAlignment="1">
      <alignment horizontal="center" vertical="top"/>
    </xf>
    <xf numFmtId="0" fontId="2" fillId="0" borderId="0" xfId="0" applyFont="1" applyBorder="1" applyAlignment="1">
      <alignment horizontal="center" vertical="top"/>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4" fontId="4" fillId="2" borderId="0" xfId="1" applyNumberFormat="1" applyAlignment="1">
      <alignment horizontal="right" vertical="top"/>
    </xf>
    <xf numFmtId="0" fontId="2" fillId="0" borderId="0" xfId="0" applyFont="1" applyBorder="1" applyAlignment="1">
      <alignment horizontal="left" vertical="top"/>
    </xf>
    <xf numFmtId="0" fontId="2" fillId="0" borderId="21" xfId="0" applyFont="1" applyBorder="1" applyAlignment="1">
      <alignment horizontal="center" vertical="top" wrapText="1" readingOrder="1"/>
    </xf>
    <xf numFmtId="0" fontId="2" fillId="0" borderId="2" xfId="0" applyFont="1" applyBorder="1" applyAlignment="1">
      <alignment horizontal="center" vertical="top" wrapText="1" readingOrder="1"/>
    </xf>
    <xf numFmtId="0" fontId="2" fillId="0" borderId="7" xfId="0" applyFont="1" applyBorder="1" applyAlignment="1">
      <alignment horizontal="center" vertical="top" wrapText="1" readingOrder="1"/>
    </xf>
    <xf numFmtId="0" fontId="2" fillId="0" borderId="6" xfId="0" applyFont="1" applyBorder="1" applyAlignment="1">
      <alignment horizontal="center" vertical="top" wrapText="1" readingOrder="1"/>
    </xf>
    <xf numFmtId="0" fontId="2" fillId="0" borderId="0" xfId="0" applyFont="1" applyBorder="1" applyAlignment="1">
      <alignment horizontal="center" vertical="top" wrapText="1" readingOrder="1"/>
    </xf>
    <xf numFmtId="0" fontId="2" fillId="0" borderId="4" xfId="0" applyFont="1" applyBorder="1" applyAlignment="1">
      <alignment horizontal="center" vertical="top" wrapText="1" readingOrder="1"/>
    </xf>
    <xf numFmtId="164" fontId="2" fillId="0" borderId="25" xfId="0" applyNumberFormat="1" applyFont="1" applyBorder="1" applyAlignment="1">
      <alignment horizontal="center" vertical="top" wrapText="1" readingOrder="1"/>
    </xf>
    <xf numFmtId="164" fontId="2" fillId="0" borderId="11" xfId="0" applyNumberFormat="1" applyFont="1" applyBorder="1" applyAlignment="1">
      <alignment horizontal="center" vertical="top" wrapText="1" readingOrder="1"/>
    </xf>
    <xf numFmtId="164" fontId="2" fillId="0" borderId="26" xfId="0" applyNumberFormat="1" applyFont="1" applyBorder="1" applyAlignment="1">
      <alignment horizontal="center" vertical="top" wrapText="1" readingOrder="1"/>
    </xf>
    <xf numFmtId="164" fontId="2" fillId="0" borderId="23" xfId="0" applyNumberFormat="1" applyFont="1" applyBorder="1" applyAlignment="1">
      <alignment horizontal="center" vertical="top" wrapText="1" readingOrder="1"/>
    </xf>
    <xf numFmtId="164" fontId="2" fillId="0" borderId="0" xfId="0" applyNumberFormat="1" applyFont="1" applyBorder="1" applyAlignment="1">
      <alignment horizontal="center" vertical="top" wrapText="1" readingOrder="1"/>
    </xf>
    <xf numFmtId="164" fontId="2" fillId="0" borderId="4" xfId="0" applyNumberFormat="1" applyFont="1" applyBorder="1" applyAlignment="1">
      <alignment horizontal="center" vertical="top" wrapText="1" readingOrder="1"/>
    </xf>
    <xf numFmtId="4" fontId="4" fillId="2" borderId="4" xfId="1" applyNumberFormat="1" applyBorder="1" applyAlignment="1">
      <alignment horizontal="right" vertical="top"/>
    </xf>
    <xf numFmtId="164" fontId="2" fillId="0" borderId="21" xfId="0" applyNumberFormat="1" applyFont="1" applyBorder="1" applyAlignment="1">
      <alignment horizontal="center" vertical="top"/>
    </xf>
    <xf numFmtId="164" fontId="2" fillId="0" borderId="17" xfId="0" applyNumberFormat="1" applyFont="1" applyBorder="1" applyAlignment="1">
      <alignment horizontal="center" vertical="top"/>
    </xf>
    <xf numFmtId="164" fontId="2" fillId="0" borderId="2" xfId="0" applyNumberFormat="1" applyFont="1" applyBorder="1" applyAlignment="1">
      <alignment horizontal="center" vertical="top"/>
    </xf>
    <xf numFmtId="164" fontId="2" fillId="0" borderId="3" xfId="0" applyNumberFormat="1" applyFont="1" applyBorder="1" applyAlignment="1">
      <alignment horizontal="center" vertical="top"/>
    </xf>
    <xf numFmtId="164" fontId="2" fillId="0" borderId="7" xfId="0" applyNumberFormat="1" applyFont="1" applyBorder="1" applyAlignment="1">
      <alignment horizontal="center" vertical="top"/>
    </xf>
    <xf numFmtId="164" fontId="2" fillId="0" borderId="5" xfId="0" applyNumberFormat="1" applyFont="1" applyBorder="1" applyAlignment="1">
      <alignment horizontal="center" vertical="top"/>
    </xf>
    <xf numFmtId="0" fontId="2" fillId="0" borderId="17" xfId="0" applyFont="1" applyBorder="1" applyAlignment="1">
      <alignment horizontal="center" vertical="top" wrapText="1" readingOrder="1"/>
    </xf>
    <xf numFmtId="0" fontId="2" fillId="0" borderId="3" xfId="0" applyFont="1" applyBorder="1" applyAlignment="1">
      <alignment horizontal="center" vertical="top" wrapText="1" readingOrder="1"/>
    </xf>
    <xf numFmtId="164" fontId="2" fillId="0" borderId="24" xfId="0" applyNumberFormat="1" applyFont="1" applyBorder="1" applyAlignment="1">
      <alignment horizontal="center" vertical="top" wrapText="1" readingOrder="1"/>
    </xf>
    <xf numFmtId="164" fontId="2" fillId="0" borderId="13" xfId="0" applyNumberFormat="1" applyFont="1" applyBorder="1" applyAlignment="1">
      <alignment horizontal="center" vertical="top" wrapText="1" readingOrder="1"/>
    </xf>
    <xf numFmtId="164" fontId="2" fillId="0" borderId="22" xfId="0" applyNumberFormat="1" applyFont="1" applyBorder="1" applyAlignment="1">
      <alignment horizontal="center" vertical="top" wrapText="1" readingOrder="1"/>
    </xf>
    <xf numFmtId="164" fontId="2" fillId="0" borderId="6" xfId="0" applyNumberFormat="1" applyFont="1" applyBorder="1" applyAlignment="1">
      <alignment horizontal="center" vertical="top" wrapText="1" readingOrder="1"/>
    </xf>
    <xf numFmtId="0" fontId="1" fillId="0" borderId="27" xfId="0" applyFont="1" applyBorder="1" applyAlignment="1">
      <alignment horizontal="center" vertical="top"/>
    </xf>
    <xf numFmtId="0" fontId="1" fillId="0" borderId="28" xfId="0" applyFont="1" applyBorder="1" applyAlignment="1">
      <alignment horizontal="center" vertical="top"/>
    </xf>
    <xf numFmtId="0" fontId="1" fillId="0" borderId="29" xfId="0" applyFont="1" applyBorder="1" applyAlignment="1">
      <alignment horizontal="center" vertical="top"/>
    </xf>
    <xf numFmtId="0" fontId="1" fillId="0" borderId="21" xfId="0" applyFont="1" applyBorder="1" applyAlignment="1">
      <alignment horizontal="center" vertical="top"/>
    </xf>
    <xf numFmtId="0" fontId="1" fillId="0" borderId="6" xfId="0" applyFont="1" applyBorder="1" applyAlignment="1">
      <alignment horizontal="center" vertical="top"/>
    </xf>
    <xf numFmtId="0" fontId="1" fillId="0" borderId="17" xfId="0" applyFont="1" applyBorder="1" applyAlignment="1">
      <alignment horizontal="center" vertical="top"/>
    </xf>
    <xf numFmtId="0" fontId="1" fillId="0" borderId="2" xfId="0" applyFont="1" applyBorder="1" applyAlignment="1">
      <alignment horizontal="center" vertical="top"/>
    </xf>
    <xf numFmtId="0" fontId="1" fillId="0" borderId="0" xfId="0" applyFont="1" applyBorder="1" applyAlignment="1">
      <alignment horizontal="center" vertical="top"/>
    </xf>
    <xf numFmtId="0" fontId="1" fillId="0" borderId="3" xfId="0" applyFont="1" applyBorder="1" applyAlignment="1">
      <alignment horizontal="center" vertical="top"/>
    </xf>
    <xf numFmtId="0" fontId="1" fillId="0" borderId="7"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164" fontId="1" fillId="0" borderId="24" xfId="0" applyNumberFormat="1" applyFont="1" applyBorder="1" applyAlignment="1">
      <alignment horizontal="center" vertical="top" wrapText="1" readingOrder="1"/>
    </xf>
    <xf numFmtId="164" fontId="1" fillId="0" borderId="13" xfId="0" applyNumberFormat="1" applyFont="1" applyBorder="1" applyAlignment="1">
      <alignment horizontal="center" vertical="top" wrapText="1" readingOrder="1"/>
    </xf>
    <xf numFmtId="164" fontId="1" fillId="0" borderId="22" xfId="0" applyNumberFormat="1" applyFont="1" applyBorder="1" applyAlignment="1">
      <alignment horizontal="center" vertical="top" wrapText="1" readingOrder="1"/>
    </xf>
    <xf numFmtId="0" fontId="1" fillId="0" borderId="6" xfId="0" applyFont="1" applyBorder="1" applyAlignment="1">
      <alignment horizontal="center" vertical="top" wrapText="1" readingOrder="1"/>
    </xf>
    <xf numFmtId="0" fontId="1" fillId="0" borderId="0" xfId="0" applyFont="1" applyBorder="1" applyAlignment="1">
      <alignment horizontal="center" vertical="top" wrapText="1" readingOrder="1"/>
    </xf>
    <xf numFmtId="0" fontId="1" fillId="0" borderId="4" xfId="0" applyFont="1" applyBorder="1" applyAlignment="1">
      <alignment horizontal="center" vertical="top" wrapText="1" readingOrder="1"/>
    </xf>
    <xf numFmtId="164" fontId="1" fillId="0" borderId="23" xfId="0" applyNumberFormat="1" applyFont="1" applyBorder="1" applyAlignment="1">
      <alignment horizontal="center" vertical="top" wrapText="1" readingOrder="1"/>
    </xf>
    <xf numFmtId="164" fontId="1" fillId="0" borderId="0" xfId="0" applyNumberFormat="1" applyFont="1" applyBorder="1" applyAlignment="1">
      <alignment horizontal="center" vertical="top" wrapText="1" readingOrder="1"/>
    </xf>
    <xf numFmtId="164" fontId="1" fillId="0" borderId="4" xfId="0" applyNumberFormat="1" applyFont="1" applyBorder="1" applyAlignment="1">
      <alignment horizontal="center" vertical="top" wrapText="1" readingOrder="1"/>
    </xf>
    <xf numFmtId="164" fontId="1" fillId="0" borderId="6" xfId="0" applyNumberFormat="1" applyFont="1" applyBorder="1" applyAlignment="1">
      <alignment horizontal="center" vertical="top" wrapText="1" readingOrder="1"/>
    </xf>
    <xf numFmtId="164" fontId="1" fillId="0" borderId="25" xfId="0" applyNumberFormat="1" applyFont="1" applyBorder="1" applyAlignment="1">
      <alignment horizontal="center" vertical="top" wrapText="1" readingOrder="1"/>
    </xf>
    <xf numFmtId="164" fontId="1" fillId="0" borderId="11" xfId="0" applyNumberFormat="1" applyFont="1" applyBorder="1" applyAlignment="1">
      <alignment horizontal="center" vertical="top" wrapText="1" readingOrder="1"/>
    </xf>
    <xf numFmtId="164" fontId="1" fillId="0" borderId="26" xfId="0" applyNumberFormat="1" applyFont="1" applyBorder="1" applyAlignment="1">
      <alignment horizontal="center" vertical="top" wrapText="1" readingOrder="1"/>
    </xf>
    <xf numFmtId="0" fontId="1" fillId="0" borderId="21" xfId="0" applyFont="1" applyBorder="1" applyAlignment="1">
      <alignment horizontal="center" vertical="top" wrapText="1" readingOrder="1"/>
    </xf>
    <xf numFmtId="0" fontId="1" fillId="0" borderId="2" xfId="0" applyFont="1" applyBorder="1" applyAlignment="1">
      <alignment horizontal="center" vertical="top" wrapText="1" readingOrder="1"/>
    </xf>
    <xf numFmtId="0" fontId="1" fillId="0" borderId="7" xfId="0" applyFont="1" applyBorder="1" applyAlignment="1">
      <alignment horizontal="center" vertical="top" wrapText="1" readingOrder="1"/>
    </xf>
    <xf numFmtId="164" fontId="1" fillId="0" borderId="2" xfId="0" applyNumberFormat="1" applyFont="1" applyBorder="1" applyAlignment="1">
      <alignment horizontal="center" vertical="top"/>
    </xf>
    <xf numFmtId="164" fontId="1" fillId="0" borderId="3" xfId="0" applyNumberFormat="1" applyFont="1" applyBorder="1" applyAlignment="1">
      <alignment horizontal="center" vertical="top"/>
    </xf>
    <xf numFmtId="164" fontId="1" fillId="0" borderId="7" xfId="0" applyNumberFormat="1" applyFont="1" applyBorder="1" applyAlignment="1">
      <alignment horizontal="center" vertical="top"/>
    </xf>
    <xf numFmtId="164" fontId="1" fillId="0" borderId="5" xfId="0" applyNumberFormat="1" applyFont="1" applyBorder="1" applyAlignment="1">
      <alignment horizontal="center" vertical="top"/>
    </xf>
    <xf numFmtId="0" fontId="1" fillId="0" borderId="0" xfId="0" applyFont="1" applyBorder="1" applyAlignment="1">
      <alignment horizontal="left" vertical="top"/>
    </xf>
    <xf numFmtId="0" fontId="1" fillId="0" borderId="17" xfId="0" applyFont="1" applyBorder="1" applyAlignment="1">
      <alignment horizontal="center" vertical="top" wrapText="1" readingOrder="1"/>
    </xf>
    <xf numFmtId="0" fontId="1" fillId="0" borderId="3" xfId="0" applyFont="1" applyBorder="1" applyAlignment="1">
      <alignment horizontal="center" vertical="top" wrapText="1" readingOrder="1"/>
    </xf>
    <xf numFmtId="164" fontId="1" fillId="0" borderId="21" xfId="0" applyNumberFormat="1" applyFont="1" applyBorder="1" applyAlignment="1">
      <alignment horizontal="center" vertical="top"/>
    </xf>
    <xf numFmtId="164" fontId="1" fillId="0" borderId="17" xfId="0" applyNumberFormat="1" applyFont="1" applyBorder="1" applyAlignment="1">
      <alignment horizontal="center" vertical="top"/>
    </xf>
    <xf numFmtId="4" fontId="1" fillId="0" borderId="25" xfId="0" applyNumberFormat="1" applyFont="1" applyBorder="1" applyAlignment="1">
      <alignment horizontal="center" vertical="top" wrapText="1" readingOrder="1"/>
    </xf>
    <xf numFmtId="4" fontId="1" fillId="0" borderId="11" xfId="0" applyNumberFormat="1" applyFont="1" applyBorder="1" applyAlignment="1">
      <alignment horizontal="center" vertical="top" wrapText="1" readingOrder="1"/>
    </xf>
    <xf numFmtId="4" fontId="1" fillId="0" borderId="26" xfId="0" applyNumberFormat="1" applyFont="1" applyBorder="1" applyAlignment="1">
      <alignment horizontal="center" vertical="top" wrapText="1" readingOrder="1"/>
    </xf>
    <xf numFmtId="0" fontId="1" fillId="0" borderId="0" xfId="0" applyFont="1" applyBorder="1" applyAlignment="1">
      <alignment horizontal="left" vertical="top" wrapText="1"/>
    </xf>
  </cellXfs>
  <cellStyles count="4">
    <cellStyle name="60% - Accent1" xfId="1" builtinId="32"/>
    <cellStyle name="Bad" xfId="2" builtinId="27"/>
    <cellStyle name="Normal" xfId="0" builtinId="0"/>
    <cellStyle name="Normal_IRR Example"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10</xdr:row>
      <xdr:rowOff>9525</xdr:rowOff>
    </xdr:from>
    <xdr:to>
      <xdr:col>4</xdr:col>
      <xdr:colOff>523875</xdr:colOff>
      <xdr:row>16</xdr:row>
      <xdr:rowOff>28575</xdr:rowOff>
    </xdr:to>
    <xdr:pic>
      <xdr:nvPicPr>
        <xdr:cNvPr id="1044" name="Picture 2" descr="pv.bm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838325"/>
          <a:ext cx="23526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10</xdr:row>
      <xdr:rowOff>19050</xdr:rowOff>
    </xdr:from>
    <xdr:to>
      <xdr:col>4</xdr:col>
      <xdr:colOff>571500</xdr:colOff>
      <xdr:row>16</xdr:row>
      <xdr:rowOff>133350</xdr:rowOff>
    </xdr:to>
    <xdr:pic>
      <xdr:nvPicPr>
        <xdr:cNvPr id="2068" name="Picture 2" descr="pv.bm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657350"/>
          <a:ext cx="23526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10</xdr:row>
      <xdr:rowOff>38100</xdr:rowOff>
    </xdr:from>
    <xdr:to>
      <xdr:col>3</xdr:col>
      <xdr:colOff>581025</xdr:colOff>
      <xdr:row>16</xdr:row>
      <xdr:rowOff>76200</xdr:rowOff>
    </xdr:to>
    <xdr:pic>
      <xdr:nvPicPr>
        <xdr:cNvPr id="5138" name="Picture 2" descr="pv2.bm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1676400"/>
          <a:ext cx="12763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561975</xdr:colOff>
      <xdr:row>10</xdr:row>
      <xdr:rowOff>47625</xdr:rowOff>
    </xdr:from>
    <xdr:to>
      <xdr:col>4</xdr:col>
      <xdr:colOff>9525</xdr:colOff>
      <xdr:row>16</xdr:row>
      <xdr:rowOff>85725</xdr:rowOff>
    </xdr:to>
    <xdr:pic>
      <xdr:nvPicPr>
        <xdr:cNvPr id="4115" name="Picture 2" descr="pv2.bm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1685925"/>
          <a:ext cx="12763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561975</xdr:colOff>
      <xdr:row>10</xdr:row>
      <xdr:rowOff>47625</xdr:rowOff>
    </xdr:from>
    <xdr:to>
      <xdr:col>4</xdr:col>
      <xdr:colOff>9525</xdr:colOff>
      <xdr:row>16</xdr:row>
      <xdr:rowOff>85725</xdr:rowOff>
    </xdr:to>
    <xdr:pic>
      <xdr:nvPicPr>
        <xdr:cNvPr id="2" name="Picture 2" descr="pv2.bm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1771650"/>
          <a:ext cx="12763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tabSelected="1" workbookViewId="0">
      <selection activeCell="E6" sqref="E6"/>
    </sheetView>
  </sheetViews>
  <sheetFormatPr defaultRowHeight="14.25" x14ac:dyDescent="0.2"/>
  <cols>
    <col min="1" max="1" width="10.140625" style="34" bestFit="1" customWidth="1"/>
    <col min="2" max="5" width="9.28515625" style="34" bestFit="1" customWidth="1"/>
    <col min="6" max="6" width="4.42578125" style="34" customWidth="1"/>
    <col min="7" max="7" width="7.28515625" style="34" customWidth="1"/>
    <col min="8" max="8" width="9.28515625" style="34" bestFit="1" customWidth="1"/>
    <col min="9" max="9" width="12.5703125" style="34" customWidth="1"/>
    <col min="10" max="10" width="8.85546875" style="34" customWidth="1"/>
    <col min="11" max="17" width="9.28515625" style="34" bestFit="1" customWidth="1"/>
    <col min="18" max="18" width="11.7109375" style="34" bestFit="1" customWidth="1"/>
    <col min="19" max="19" width="14.42578125" style="34" customWidth="1"/>
    <col min="20" max="20" width="11.140625" style="34" customWidth="1"/>
    <col min="21" max="21" width="15.28515625" style="34" customWidth="1"/>
    <col min="22" max="22" width="13.28515625" style="34" customWidth="1"/>
    <col min="23" max="23" width="12.28515625" style="34" customWidth="1"/>
    <col min="24" max="16384" width="9.140625" style="34"/>
  </cols>
  <sheetData>
    <row r="1" spans="1:24" x14ac:dyDescent="0.2">
      <c r="A1" s="33"/>
      <c r="B1" s="33"/>
      <c r="C1" s="33"/>
      <c r="D1" s="33"/>
      <c r="E1" s="33"/>
      <c r="F1" s="33"/>
      <c r="G1" s="33"/>
      <c r="H1" s="33"/>
      <c r="I1" s="33"/>
      <c r="J1" s="33"/>
      <c r="K1" s="33"/>
      <c r="L1" s="33"/>
      <c r="M1" s="33"/>
      <c r="N1" s="33"/>
      <c r="O1" s="33"/>
      <c r="P1" s="33"/>
      <c r="Q1" s="33"/>
      <c r="R1" s="33"/>
      <c r="S1" s="33"/>
      <c r="T1" s="33"/>
      <c r="U1" s="33"/>
      <c r="V1" s="33"/>
      <c r="W1" s="33"/>
      <c r="X1" s="33"/>
    </row>
    <row r="2" spans="1:24" x14ac:dyDescent="0.2">
      <c r="A2" s="33"/>
      <c r="B2" s="33"/>
      <c r="C2" s="33"/>
      <c r="D2" s="33"/>
      <c r="E2" s="33"/>
      <c r="F2" s="33"/>
      <c r="G2" s="33"/>
      <c r="H2" s="33"/>
      <c r="I2" s="33"/>
      <c r="J2" s="33"/>
      <c r="K2" s="33"/>
      <c r="L2" s="33"/>
      <c r="M2" s="33"/>
      <c r="N2" s="33"/>
      <c r="O2" s="33"/>
      <c r="P2" s="33"/>
      <c r="Q2" s="33"/>
      <c r="R2" s="33"/>
      <c r="S2" s="33"/>
      <c r="T2" s="33"/>
      <c r="U2" s="33"/>
      <c r="V2" s="33"/>
      <c r="W2" s="33"/>
      <c r="X2" s="33"/>
    </row>
    <row r="3" spans="1:24" ht="15" thickBot="1" x14ac:dyDescent="0.25">
      <c r="A3" s="33"/>
      <c r="C3" s="33"/>
      <c r="D3" s="33"/>
      <c r="E3" s="33"/>
      <c r="F3" s="33"/>
      <c r="G3" s="101" t="s">
        <v>20</v>
      </c>
      <c r="H3" s="104" t="s">
        <v>43</v>
      </c>
      <c r="I3" s="104" t="s">
        <v>33</v>
      </c>
      <c r="J3" s="120" t="s">
        <v>44</v>
      </c>
      <c r="K3" s="33"/>
      <c r="L3" s="33"/>
      <c r="M3" s="33"/>
      <c r="N3" s="33"/>
      <c r="O3" s="33"/>
      <c r="P3" s="33"/>
      <c r="Q3" s="33"/>
      <c r="R3" s="33"/>
      <c r="S3" s="33"/>
      <c r="T3" s="33"/>
      <c r="U3" s="33"/>
      <c r="V3" s="33"/>
      <c r="W3" s="33"/>
      <c r="X3" s="33"/>
    </row>
    <row r="4" spans="1:24" ht="15" thickBot="1" x14ac:dyDescent="0.25">
      <c r="A4" s="33"/>
      <c r="B4" s="35" t="s">
        <v>48</v>
      </c>
      <c r="C4" s="36"/>
      <c r="D4" s="36"/>
      <c r="E4" s="37"/>
      <c r="F4" s="33"/>
      <c r="G4" s="102" t="s">
        <v>16</v>
      </c>
      <c r="H4" s="105"/>
      <c r="I4" s="105"/>
      <c r="J4" s="121"/>
      <c r="K4" s="33"/>
      <c r="L4" s="33"/>
      <c r="M4" s="33"/>
      <c r="N4" s="33"/>
      <c r="O4" s="33"/>
      <c r="P4" s="33"/>
      <c r="Q4" s="33"/>
      <c r="R4" s="39"/>
      <c r="S4" s="39"/>
      <c r="T4" s="39"/>
      <c r="U4" s="33"/>
      <c r="V4" s="33"/>
      <c r="W4" s="33"/>
      <c r="X4" s="33"/>
    </row>
    <row r="5" spans="1:24" ht="15" x14ac:dyDescent="0.2">
      <c r="A5" s="33"/>
      <c r="B5" s="40" t="s">
        <v>17</v>
      </c>
      <c r="C5" s="33"/>
      <c r="D5" s="33"/>
      <c r="E5" s="64">
        <v>40544</v>
      </c>
      <c r="F5" s="33"/>
      <c r="G5" s="40" t="s">
        <v>21</v>
      </c>
      <c r="H5" s="33">
        <v>16</v>
      </c>
      <c r="I5" s="41">
        <v>40559</v>
      </c>
      <c r="J5" s="42">
        <f>I5-E$5+1</f>
        <v>16</v>
      </c>
      <c r="K5" s="33"/>
      <c r="L5" s="43" t="s">
        <v>16</v>
      </c>
      <c r="M5" s="33"/>
      <c r="N5" s="33" t="s">
        <v>16</v>
      </c>
      <c r="O5" s="33"/>
      <c r="P5" s="33" t="s">
        <v>16</v>
      </c>
      <c r="Q5" s="41" t="s">
        <v>16</v>
      </c>
      <c r="R5" s="33"/>
      <c r="S5" s="39"/>
      <c r="T5" s="39"/>
      <c r="U5" s="33"/>
      <c r="V5" s="33"/>
      <c r="W5" s="33"/>
      <c r="X5" s="33"/>
    </row>
    <row r="6" spans="1:24" ht="15" x14ac:dyDescent="0.2">
      <c r="A6" s="33"/>
      <c r="B6" s="40" t="s">
        <v>35</v>
      </c>
      <c r="C6" s="33"/>
      <c r="D6" s="33"/>
      <c r="E6" s="65">
        <v>0.1</v>
      </c>
      <c r="F6" s="33"/>
      <c r="G6" s="40" t="s">
        <v>22</v>
      </c>
      <c r="H6" s="33">
        <v>59</v>
      </c>
      <c r="I6" s="41">
        <f>I5+29</f>
        <v>40588</v>
      </c>
      <c r="J6" s="42">
        <f t="shared" ref="J6:J16" si="0">I6-E$5+1</f>
        <v>45</v>
      </c>
      <c r="K6" s="33"/>
      <c r="L6" s="43" t="s">
        <v>16</v>
      </c>
      <c r="M6" s="33"/>
      <c r="N6" s="33" t="s">
        <v>16</v>
      </c>
      <c r="O6" s="33"/>
      <c r="P6" s="33" t="s">
        <v>16</v>
      </c>
      <c r="Q6" s="41" t="s">
        <v>16</v>
      </c>
      <c r="R6" s="33"/>
      <c r="S6" s="39"/>
      <c r="T6" s="39"/>
      <c r="U6" s="33"/>
      <c r="V6" s="33"/>
      <c r="W6" s="33"/>
      <c r="X6" s="33"/>
    </row>
    <row r="7" spans="1:24" ht="15" x14ac:dyDescent="0.2">
      <c r="A7" s="33"/>
      <c r="B7" s="40" t="s">
        <v>36</v>
      </c>
      <c r="C7" s="33"/>
      <c r="D7" s="33"/>
      <c r="E7" s="65">
        <v>2</v>
      </c>
      <c r="F7" s="33"/>
      <c r="G7" s="40" t="s">
        <v>23</v>
      </c>
      <c r="H7" s="33">
        <v>90</v>
      </c>
      <c r="I7" s="41">
        <f>I6+30</f>
        <v>40618</v>
      </c>
      <c r="J7" s="42">
        <f t="shared" si="0"/>
        <v>75</v>
      </c>
      <c r="K7" s="33"/>
      <c r="L7" s="33"/>
      <c r="M7" s="33"/>
      <c r="N7" s="33" t="s">
        <v>16</v>
      </c>
      <c r="O7" s="33"/>
      <c r="P7" s="33" t="s">
        <v>16</v>
      </c>
      <c r="Q7" s="41" t="s">
        <v>16</v>
      </c>
      <c r="R7" s="33"/>
      <c r="S7" s="39"/>
      <c r="T7" s="39"/>
      <c r="U7" s="33"/>
      <c r="V7" s="33"/>
      <c r="W7" s="33"/>
      <c r="X7" s="33"/>
    </row>
    <row r="8" spans="1:24" x14ac:dyDescent="0.2">
      <c r="A8" s="33"/>
      <c r="B8" s="44" t="s">
        <v>37</v>
      </c>
      <c r="C8" s="45"/>
      <c r="D8" s="45"/>
      <c r="E8" s="46">
        <v>365.25</v>
      </c>
      <c r="F8" s="33"/>
      <c r="G8" s="40" t="s">
        <v>24</v>
      </c>
      <c r="H8" s="33">
        <v>120</v>
      </c>
      <c r="I8" s="41">
        <f>I7+30</f>
        <v>40648</v>
      </c>
      <c r="J8" s="42">
        <f t="shared" si="0"/>
        <v>105</v>
      </c>
      <c r="K8" s="33"/>
      <c r="L8" s="33"/>
      <c r="M8" s="33"/>
      <c r="N8" s="33" t="s">
        <v>16</v>
      </c>
      <c r="O8" s="33"/>
      <c r="P8" s="33" t="s">
        <v>34</v>
      </c>
      <c r="Q8" s="41" t="s">
        <v>16</v>
      </c>
      <c r="R8" s="33"/>
      <c r="S8" s="39"/>
      <c r="T8" s="39"/>
      <c r="U8" s="33"/>
      <c r="V8" s="33"/>
      <c r="W8" s="33"/>
      <c r="X8" s="33"/>
    </row>
    <row r="9" spans="1:24" x14ac:dyDescent="0.2">
      <c r="A9" s="33"/>
      <c r="B9" s="33" t="s">
        <v>16</v>
      </c>
      <c r="C9" s="33"/>
      <c r="D9" s="33"/>
      <c r="E9" s="33"/>
      <c r="F9" s="33"/>
      <c r="G9" s="40" t="s">
        <v>25</v>
      </c>
      <c r="H9" s="33">
        <v>151</v>
      </c>
      <c r="I9" s="41">
        <f>I8+31</f>
        <v>40679</v>
      </c>
      <c r="J9" s="42">
        <f t="shared" si="0"/>
        <v>136</v>
      </c>
      <c r="K9" s="33"/>
      <c r="L9" s="33"/>
      <c r="M9" s="33"/>
      <c r="N9" s="33" t="s">
        <v>16</v>
      </c>
      <c r="O9" s="33"/>
      <c r="P9" s="33" t="s">
        <v>16</v>
      </c>
      <c r="Q9" s="41" t="s">
        <v>16</v>
      </c>
      <c r="R9" s="33"/>
      <c r="S9" s="39"/>
      <c r="T9" s="39"/>
      <c r="U9" s="33"/>
      <c r="V9" s="33"/>
      <c r="W9" s="33"/>
      <c r="X9" s="33"/>
    </row>
    <row r="10" spans="1:24" ht="15" x14ac:dyDescent="0.2">
      <c r="A10" s="33"/>
      <c r="B10" s="87" t="s">
        <v>49</v>
      </c>
      <c r="C10" s="88"/>
      <c r="D10" s="88"/>
      <c r="E10" s="89"/>
      <c r="F10" s="33"/>
      <c r="G10" s="40" t="s">
        <v>26</v>
      </c>
      <c r="H10" s="33">
        <v>181</v>
      </c>
      <c r="I10" s="41">
        <f>I9+30</f>
        <v>40709</v>
      </c>
      <c r="J10" s="42">
        <f t="shared" si="0"/>
        <v>166</v>
      </c>
      <c r="K10" s="33"/>
      <c r="L10" s="33"/>
      <c r="M10" s="33"/>
      <c r="N10" s="33" t="s">
        <v>16</v>
      </c>
      <c r="O10" s="33"/>
      <c r="P10" s="33" t="s">
        <v>16</v>
      </c>
      <c r="Q10" s="41" t="s">
        <v>16</v>
      </c>
      <c r="R10" s="33"/>
      <c r="S10" s="114" t="s">
        <v>19</v>
      </c>
      <c r="T10" s="115"/>
      <c r="U10" s="66">
        <v>20</v>
      </c>
      <c r="W10" s="33"/>
      <c r="X10" s="33"/>
    </row>
    <row r="11" spans="1:24" ht="15" x14ac:dyDescent="0.2">
      <c r="A11" s="33"/>
      <c r="B11" s="90" t="s">
        <v>16</v>
      </c>
      <c r="C11" s="91"/>
      <c r="D11" s="91"/>
      <c r="E11" s="92"/>
      <c r="F11" s="33"/>
      <c r="G11" s="40" t="s">
        <v>27</v>
      </c>
      <c r="H11" s="33">
        <v>212</v>
      </c>
      <c r="I11" s="41">
        <f>I10+31</f>
        <v>40740</v>
      </c>
      <c r="J11" s="42">
        <f t="shared" si="0"/>
        <v>197</v>
      </c>
      <c r="K11" s="33"/>
      <c r="L11" s="33"/>
      <c r="M11" s="33"/>
      <c r="N11" s="33" t="s">
        <v>16</v>
      </c>
      <c r="O11" s="33"/>
      <c r="P11" s="33" t="s">
        <v>16</v>
      </c>
      <c r="Q11" s="41" t="s">
        <v>16</v>
      </c>
      <c r="R11" s="33"/>
      <c r="S11" s="116" t="s">
        <v>18</v>
      </c>
      <c r="T11" s="117"/>
      <c r="U11" s="64">
        <v>40793</v>
      </c>
      <c r="V11" s="39" t="s">
        <v>16</v>
      </c>
      <c r="W11" s="33"/>
      <c r="X11" s="33"/>
    </row>
    <row r="12" spans="1:24" x14ac:dyDescent="0.2">
      <c r="A12" s="33"/>
      <c r="B12" s="93"/>
      <c r="C12" s="94"/>
      <c r="D12" s="94"/>
      <c r="E12" s="95"/>
      <c r="F12" s="33"/>
      <c r="G12" s="40" t="s">
        <v>28</v>
      </c>
      <c r="H12" s="33">
        <v>243</v>
      </c>
      <c r="I12" s="41">
        <f>I11+31</f>
        <v>40771</v>
      </c>
      <c r="J12" s="42">
        <f t="shared" si="0"/>
        <v>228</v>
      </c>
      <c r="K12" s="33"/>
      <c r="L12" s="33"/>
      <c r="M12" s="33"/>
      <c r="N12" s="33" t="s">
        <v>16</v>
      </c>
      <c r="O12" s="33"/>
      <c r="P12" s="33" t="s">
        <v>16</v>
      </c>
      <c r="Q12" s="41" t="s">
        <v>16</v>
      </c>
      <c r="R12" s="33"/>
      <c r="S12" s="116" t="s">
        <v>17</v>
      </c>
      <c r="T12" s="117"/>
      <c r="U12" s="47">
        <f>E5</f>
        <v>40544</v>
      </c>
      <c r="V12" s="33"/>
      <c r="W12" s="33"/>
      <c r="X12" s="33"/>
    </row>
    <row r="13" spans="1:24" x14ac:dyDescent="0.2">
      <c r="A13" s="33"/>
      <c r="B13" s="93"/>
      <c r="C13" s="94"/>
      <c r="D13" s="94"/>
      <c r="E13" s="95"/>
      <c r="F13" s="33"/>
      <c r="G13" s="40" t="s">
        <v>29</v>
      </c>
      <c r="H13" s="33">
        <v>273</v>
      </c>
      <c r="I13" s="41">
        <f>I12+30</f>
        <v>40801</v>
      </c>
      <c r="J13" s="42">
        <f t="shared" si="0"/>
        <v>258</v>
      </c>
      <c r="K13" s="33"/>
      <c r="L13" s="33"/>
      <c r="M13" s="33"/>
      <c r="N13" s="33" t="s">
        <v>16</v>
      </c>
      <c r="O13" s="33"/>
      <c r="P13" s="33" t="s">
        <v>16</v>
      </c>
      <c r="Q13" s="41" t="s">
        <v>16</v>
      </c>
      <c r="R13" s="33"/>
      <c r="S13" s="93" t="s">
        <v>45</v>
      </c>
      <c r="T13" s="95"/>
      <c r="U13" s="42">
        <f>U11-U12</f>
        <v>249</v>
      </c>
      <c r="V13" s="33"/>
      <c r="W13" s="33"/>
      <c r="X13" s="33"/>
    </row>
    <row r="14" spans="1:24" x14ac:dyDescent="0.2">
      <c r="A14" s="33"/>
      <c r="B14" s="93"/>
      <c r="C14" s="94"/>
      <c r="D14" s="94"/>
      <c r="E14" s="95"/>
      <c r="F14" s="33"/>
      <c r="G14" s="40" t="s">
        <v>30</v>
      </c>
      <c r="H14" s="33">
        <v>304</v>
      </c>
      <c r="I14" s="41">
        <f>I13+31</f>
        <v>40832</v>
      </c>
      <c r="J14" s="42">
        <f t="shared" si="0"/>
        <v>289</v>
      </c>
      <c r="K14" s="33"/>
      <c r="L14" s="33"/>
      <c r="M14" s="33"/>
      <c r="N14" s="33" t="s">
        <v>16</v>
      </c>
      <c r="O14" s="33"/>
      <c r="P14" s="33" t="s">
        <v>16</v>
      </c>
      <c r="Q14" s="41" t="s">
        <v>16</v>
      </c>
      <c r="R14" s="33"/>
      <c r="S14" s="118" t="s">
        <v>46</v>
      </c>
      <c r="T14" s="119"/>
      <c r="U14" s="48">
        <f>U10/((1+(E$6/E$7))^((E$7*U13)/E$8))</f>
        <v>18.712829146398594</v>
      </c>
      <c r="V14" s="33"/>
      <c r="W14" s="33"/>
      <c r="X14" s="33"/>
    </row>
    <row r="15" spans="1:24" x14ac:dyDescent="0.2">
      <c r="A15" s="33"/>
      <c r="B15" s="93"/>
      <c r="C15" s="94"/>
      <c r="D15" s="94"/>
      <c r="E15" s="95"/>
      <c r="F15" s="33"/>
      <c r="G15" s="40" t="s">
        <v>31</v>
      </c>
      <c r="H15" s="33">
        <v>334</v>
      </c>
      <c r="I15" s="41">
        <f>I14+30</f>
        <v>40862</v>
      </c>
      <c r="J15" s="42">
        <f t="shared" si="0"/>
        <v>319</v>
      </c>
      <c r="K15" s="33"/>
      <c r="L15" s="33"/>
      <c r="M15" s="33"/>
      <c r="N15" s="33" t="s">
        <v>16</v>
      </c>
      <c r="O15" s="33"/>
      <c r="P15" s="33" t="s">
        <v>16</v>
      </c>
      <c r="Q15" s="41" t="s">
        <v>16</v>
      </c>
      <c r="R15" s="33"/>
      <c r="S15" s="39" t="s">
        <v>16</v>
      </c>
      <c r="T15" s="39" t="s">
        <v>16</v>
      </c>
      <c r="U15" s="33" t="s">
        <v>16</v>
      </c>
      <c r="V15" s="33" t="s">
        <v>16</v>
      </c>
      <c r="W15" s="33" t="s">
        <v>16</v>
      </c>
      <c r="X15" s="33"/>
    </row>
    <row r="16" spans="1:24" x14ac:dyDescent="0.2">
      <c r="A16" s="33"/>
      <c r="B16" s="93"/>
      <c r="C16" s="94"/>
      <c r="D16" s="94"/>
      <c r="E16" s="95"/>
      <c r="F16" s="33"/>
      <c r="G16" s="44" t="s">
        <v>32</v>
      </c>
      <c r="H16" s="45">
        <v>365</v>
      </c>
      <c r="I16" s="49">
        <f>I15+31</f>
        <v>40893</v>
      </c>
      <c r="J16" s="48">
        <f t="shared" si="0"/>
        <v>350</v>
      </c>
      <c r="K16" s="33"/>
      <c r="L16" s="33"/>
      <c r="M16" s="33"/>
      <c r="N16" s="33" t="s">
        <v>16</v>
      </c>
      <c r="O16" s="33"/>
      <c r="P16" s="33" t="s">
        <v>16</v>
      </c>
      <c r="Q16" s="41" t="s">
        <v>16</v>
      </c>
      <c r="R16" s="33"/>
      <c r="S16" s="39" t="s">
        <v>16</v>
      </c>
      <c r="T16" s="39" t="s">
        <v>16</v>
      </c>
      <c r="U16" s="33" t="s">
        <v>16</v>
      </c>
      <c r="V16" s="33" t="s">
        <v>16</v>
      </c>
      <c r="W16" s="33" t="s">
        <v>16</v>
      </c>
      <c r="X16" s="33"/>
    </row>
    <row r="17" spans="1:24" x14ac:dyDescent="0.2">
      <c r="A17" s="33"/>
      <c r="B17" s="96"/>
      <c r="C17" s="97"/>
      <c r="D17" s="97"/>
      <c r="E17" s="98"/>
      <c r="F17" s="33"/>
      <c r="G17" s="33"/>
      <c r="H17" s="33"/>
      <c r="I17" s="33"/>
      <c r="J17" s="33"/>
      <c r="K17" s="33"/>
      <c r="L17" s="33"/>
      <c r="M17" s="33"/>
      <c r="N17" s="33"/>
      <c r="O17" s="33"/>
      <c r="P17" s="33"/>
      <c r="Q17" s="33"/>
      <c r="R17" s="39"/>
      <c r="S17" s="39"/>
      <c r="T17" s="39"/>
      <c r="U17" s="33"/>
      <c r="V17" s="33"/>
      <c r="W17" s="33"/>
      <c r="X17" s="33"/>
    </row>
    <row r="18" spans="1:24" ht="15" thickBot="1" x14ac:dyDescent="0.25">
      <c r="A18" s="33"/>
      <c r="B18" s="100" t="s">
        <v>16</v>
      </c>
      <c r="C18" s="100"/>
      <c r="D18" s="100"/>
      <c r="E18" s="33"/>
      <c r="F18" s="33"/>
      <c r="G18" s="33"/>
      <c r="H18" s="33"/>
      <c r="I18" s="33"/>
      <c r="J18" s="33"/>
      <c r="K18" s="33"/>
      <c r="L18" s="33"/>
      <c r="M18" s="33"/>
      <c r="N18" s="33"/>
      <c r="O18" s="33"/>
      <c r="P18" s="33"/>
      <c r="Q18" s="33"/>
      <c r="R18" s="39"/>
      <c r="S18" s="39"/>
      <c r="T18" s="39"/>
      <c r="U18" s="33"/>
      <c r="V18" s="33"/>
      <c r="W18" s="33"/>
      <c r="X18" s="33"/>
    </row>
    <row r="19" spans="1:24" x14ac:dyDescent="0.2">
      <c r="A19" s="38" t="s">
        <v>16</v>
      </c>
      <c r="B19" s="101" t="s">
        <v>0</v>
      </c>
      <c r="C19" s="104" t="s">
        <v>1</v>
      </c>
      <c r="D19" s="104" t="s">
        <v>2</v>
      </c>
      <c r="E19" s="104" t="s">
        <v>3</v>
      </c>
      <c r="F19" s="104" t="s">
        <v>4</v>
      </c>
      <c r="G19" s="104"/>
      <c r="H19" s="104" t="s">
        <v>5</v>
      </c>
      <c r="I19" s="104" t="s">
        <v>6</v>
      </c>
      <c r="J19" s="104" t="s">
        <v>7</v>
      </c>
      <c r="K19" s="104" t="s">
        <v>8</v>
      </c>
      <c r="L19" s="104" t="s">
        <v>9</v>
      </c>
      <c r="M19" s="104" t="s">
        <v>10</v>
      </c>
      <c r="N19" s="104" t="s">
        <v>11</v>
      </c>
      <c r="O19" s="104" t="s">
        <v>12</v>
      </c>
      <c r="P19" s="104" t="s">
        <v>13</v>
      </c>
      <c r="Q19" s="104" t="s">
        <v>14</v>
      </c>
      <c r="R19" s="125" t="s">
        <v>15</v>
      </c>
      <c r="S19" s="107" t="s">
        <v>38</v>
      </c>
      <c r="T19" s="110" t="s">
        <v>39</v>
      </c>
      <c r="U19" s="110" t="s">
        <v>40</v>
      </c>
      <c r="V19" s="110" t="s">
        <v>42</v>
      </c>
      <c r="W19" s="122" t="s">
        <v>41</v>
      </c>
      <c r="X19" s="33"/>
    </row>
    <row r="20" spans="1:24" x14ac:dyDescent="0.2">
      <c r="A20" s="42"/>
      <c r="B20" s="102"/>
      <c r="C20" s="105"/>
      <c r="D20" s="105"/>
      <c r="E20" s="105"/>
      <c r="F20" s="105"/>
      <c r="G20" s="105"/>
      <c r="H20" s="105"/>
      <c r="I20" s="105"/>
      <c r="J20" s="105"/>
      <c r="K20" s="105"/>
      <c r="L20" s="105"/>
      <c r="M20" s="105"/>
      <c r="N20" s="105"/>
      <c r="O20" s="105"/>
      <c r="P20" s="105"/>
      <c r="Q20" s="105"/>
      <c r="R20" s="111"/>
      <c r="S20" s="108"/>
      <c r="T20" s="111"/>
      <c r="U20" s="111"/>
      <c r="V20" s="111"/>
      <c r="W20" s="123"/>
      <c r="X20" s="33"/>
    </row>
    <row r="21" spans="1:24" x14ac:dyDescent="0.2">
      <c r="A21" s="42"/>
      <c r="B21" s="102"/>
      <c r="C21" s="105"/>
      <c r="D21" s="105"/>
      <c r="E21" s="105"/>
      <c r="F21" s="105"/>
      <c r="G21" s="105"/>
      <c r="H21" s="105"/>
      <c r="I21" s="105"/>
      <c r="J21" s="105"/>
      <c r="K21" s="105"/>
      <c r="L21" s="105"/>
      <c r="M21" s="105"/>
      <c r="N21" s="105"/>
      <c r="O21" s="105"/>
      <c r="P21" s="105"/>
      <c r="Q21" s="105"/>
      <c r="R21" s="111"/>
      <c r="S21" s="108"/>
      <c r="T21" s="111"/>
      <c r="U21" s="111"/>
      <c r="V21" s="111"/>
      <c r="W21" s="123"/>
      <c r="X21" s="33"/>
    </row>
    <row r="22" spans="1:24" x14ac:dyDescent="0.2">
      <c r="A22" s="42"/>
      <c r="B22" s="103"/>
      <c r="C22" s="106"/>
      <c r="D22" s="106"/>
      <c r="E22" s="106"/>
      <c r="F22" s="106"/>
      <c r="G22" s="106"/>
      <c r="H22" s="106"/>
      <c r="I22" s="106"/>
      <c r="J22" s="106"/>
      <c r="K22" s="106"/>
      <c r="L22" s="106"/>
      <c r="M22" s="106"/>
      <c r="N22" s="106"/>
      <c r="O22" s="106"/>
      <c r="P22" s="106"/>
      <c r="Q22" s="106"/>
      <c r="R22" s="112"/>
      <c r="S22" s="109"/>
      <c r="T22" s="112"/>
      <c r="U22" s="112"/>
      <c r="V22" s="112"/>
      <c r="W22" s="124"/>
      <c r="X22" s="33"/>
    </row>
    <row r="23" spans="1:24" ht="15" x14ac:dyDescent="0.2">
      <c r="A23" s="50">
        <v>40544</v>
      </c>
      <c r="B23" s="69">
        <v>0</v>
      </c>
      <c r="C23" s="69">
        <v>1.0191780810748734</v>
      </c>
      <c r="D23" s="69">
        <v>0</v>
      </c>
      <c r="E23" s="69">
        <v>0</v>
      </c>
      <c r="F23" s="99">
        <v>1.0191780810748734</v>
      </c>
      <c r="G23" s="99"/>
      <c r="H23" s="69">
        <v>0</v>
      </c>
      <c r="I23" s="70">
        <v>0</v>
      </c>
      <c r="J23" s="70">
        <v>10</v>
      </c>
      <c r="K23" s="70">
        <v>0</v>
      </c>
      <c r="L23" s="69">
        <v>10.191780810748735</v>
      </c>
      <c r="M23" s="69">
        <v>-4.263256414560601E-16</v>
      </c>
      <c r="N23" s="69">
        <v>0</v>
      </c>
      <c r="O23" s="69">
        <v>0.76438356080615522</v>
      </c>
      <c r="P23" s="69">
        <v>0</v>
      </c>
      <c r="Q23" s="69">
        <v>9.4273972499425795</v>
      </c>
      <c r="R23" s="69">
        <v>9.3871852233349422</v>
      </c>
      <c r="S23" s="51">
        <f>Q23+P23</f>
        <v>9.4273972499425795</v>
      </c>
      <c r="T23" s="67"/>
      <c r="U23" s="33">
        <f>S23/((1+(E$6/E$7))^((E$7*J5)/E$8))</f>
        <v>9.3871852233349422</v>
      </c>
      <c r="V23" s="39">
        <f>U23-T23</f>
        <v>9.3871852233349422</v>
      </c>
      <c r="W23" s="52">
        <f>SUM(V23)</f>
        <v>9.3871852233349422</v>
      </c>
      <c r="X23" s="33"/>
    </row>
    <row r="24" spans="1:24" ht="15" x14ac:dyDescent="0.2">
      <c r="A24" s="53">
        <v>40575</v>
      </c>
      <c r="B24" s="69">
        <v>0</v>
      </c>
      <c r="C24" s="69">
        <v>0.92054794419665986</v>
      </c>
      <c r="D24" s="69">
        <v>0</v>
      </c>
      <c r="E24" s="69">
        <v>0</v>
      </c>
      <c r="F24" s="99">
        <v>0.92054794419665986</v>
      </c>
      <c r="G24" s="99"/>
      <c r="H24" s="69">
        <v>0</v>
      </c>
      <c r="I24" s="70">
        <v>0</v>
      </c>
      <c r="J24" s="70">
        <v>9.9999999999999982</v>
      </c>
      <c r="K24" s="70">
        <v>0</v>
      </c>
      <c r="L24" s="69">
        <v>9.2054794419665971</v>
      </c>
      <c r="M24" s="69">
        <v>9.9475983006414035E-16</v>
      </c>
      <c r="N24" s="69">
        <v>0</v>
      </c>
      <c r="O24" s="69">
        <v>0.69041095814749487</v>
      </c>
      <c r="P24" s="69">
        <v>0</v>
      </c>
      <c r="Q24" s="69">
        <v>8.5150684838191033</v>
      </c>
      <c r="R24" s="69">
        <v>17.800496604294839</v>
      </c>
      <c r="S24" s="51">
        <f t="shared" ref="S24:S34" si="1">Q24+P24</f>
        <v>8.5150684838191033</v>
      </c>
      <c r="T24" s="67"/>
      <c r="U24" s="33">
        <f t="shared" ref="U24:U34" si="2">S24/((1+(E$6/E$7))^((E$7*J6)/E$8))</f>
        <v>8.4133113809599003</v>
      </c>
      <c r="V24" s="39">
        <f t="shared" ref="V24:V34" si="3">U24-T24</f>
        <v>8.4133113809599003</v>
      </c>
      <c r="W24" s="54">
        <f>SUM(V23:V24)</f>
        <v>17.800496604294842</v>
      </c>
      <c r="X24" s="33"/>
    </row>
    <row r="25" spans="1:24" ht="15" x14ac:dyDescent="0.2">
      <c r="A25" s="53">
        <v>40603</v>
      </c>
      <c r="B25" s="69">
        <v>0</v>
      </c>
      <c r="C25" s="69">
        <v>1.0191780810748734</v>
      </c>
      <c r="D25" s="69">
        <v>0</v>
      </c>
      <c r="E25" s="69">
        <v>0</v>
      </c>
      <c r="F25" s="99">
        <v>1.0191780810748734</v>
      </c>
      <c r="G25" s="99"/>
      <c r="H25" s="69">
        <v>0</v>
      </c>
      <c r="I25" s="70">
        <v>0</v>
      </c>
      <c r="J25" s="70">
        <v>10</v>
      </c>
      <c r="K25" s="70">
        <v>0</v>
      </c>
      <c r="L25" s="69">
        <v>10.191780810748735</v>
      </c>
      <c r="M25" s="69">
        <v>-4.263256414560601E-16</v>
      </c>
      <c r="N25" s="69">
        <v>0</v>
      </c>
      <c r="O25" s="69">
        <v>0.76438356080615522</v>
      </c>
      <c r="P25" s="69">
        <v>0</v>
      </c>
      <c r="Q25" s="69">
        <v>9.4273972499425795</v>
      </c>
      <c r="R25" s="69">
        <v>27.040876718539895</v>
      </c>
      <c r="S25" s="51">
        <f t="shared" si="1"/>
        <v>9.4273972499425795</v>
      </c>
      <c r="T25" s="67"/>
      <c r="U25" s="33">
        <f t="shared" si="2"/>
        <v>9.2403801142450526</v>
      </c>
      <c r="V25" s="39">
        <f t="shared" si="3"/>
        <v>9.2403801142450526</v>
      </c>
      <c r="W25" s="54">
        <f>SUM(V23:V25)</f>
        <v>27.040876718539895</v>
      </c>
      <c r="X25" s="33"/>
    </row>
    <row r="26" spans="1:24" ht="15" x14ac:dyDescent="0.2">
      <c r="A26" s="53">
        <v>40634</v>
      </c>
      <c r="B26" s="69">
        <v>0</v>
      </c>
      <c r="C26" s="69">
        <v>0.98630136878213548</v>
      </c>
      <c r="D26" s="69">
        <v>0</v>
      </c>
      <c r="E26" s="69">
        <v>0</v>
      </c>
      <c r="F26" s="99">
        <v>0.98630136878213548</v>
      </c>
      <c r="G26" s="99"/>
      <c r="H26" s="69">
        <v>0</v>
      </c>
      <c r="I26" s="70">
        <v>0</v>
      </c>
      <c r="J26" s="70">
        <v>9.9999999999999982</v>
      </c>
      <c r="K26" s="70">
        <v>0</v>
      </c>
      <c r="L26" s="69">
        <v>9.8630136878213541</v>
      </c>
      <c r="M26" s="69">
        <v>5.6843418860808016E-16</v>
      </c>
      <c r="N26" s="69">
        <v>0</v>
      </c>
      <c r="O26" s="69">
        <v>0.73972602658660147</v>
      </c>
      <c r="P26" s="69">
        <v>0</v>
      </c>
      <c r="Q26" s="69">
        <v>9.1232876612347535</v>
      </c>
      <c r="R26" s="69">
        <v>35.911795629000025</v>
      </c>
      <c r="S26" s="51">
        <f t="shared" si="1"/>
        <v>9.1232876612347535</v>
      </c>
      <c r="T26" s="67"/>
      <c r="U26" s="33">
        <f t="shared" si="2"/>
        <v>8.8709189104601336</v>
      </c>
      <c r="V26" s="39">
        <f t="shared" si="3"/>
        <v>8.8709189104601336</v>
      </c>
      <c r="W26" s="54">
        <f>SUM(V23:V26)</f>
        <v>35.911795629000025</v>
      </c>
      <c r="X26" s="33"/>
    </row>
    <row r="27" spans="1:24" ht="15" x14ac:dyDescent="0.2">
      <c r="A27" s="53">
        <v>40664</v>
      </c>
      <c r="B27" s="69">
        <v>0</v>
      </c>
      <c r="C27" s="69">
        <v>1.0191780810748734</v>
      </c>
      <c r="D27" s="69">
        <v>0</v>
      </c>
      <c r="E27" s="69">
        <v>0</v>
      </c>
      <c r="F27" s="99">
        <v>1.0191780810748734</v>
      </c>
      <c r="G27" s="99"/>
      <c r="H27" s="69">
        <v>0</v>
      </c>
      <c r="I27" s="70">
        <v>0</v>
      </c>
      <c r="J27" s="70">
        <v>10</v>
      </c>
      <c r="K27" s="70">
        <v>0</v>
      </c>
      <c r="L27" s="69">
        <v>10.191780810748735</v>
      </c>
      <c r="M27" s="69">
        <v>-4.263256414560601E-16</v>
      </c>
      <c r="N27" s="69">
        <v>0</v>
      </c>
      <c r="O27" s="69">
        <v>0.76438356080615522</v>
      </c>
      <c r="P27" s="69">
        <v>0</v>
      </c>
      <c r="Q27" s="69">
        <v>9.4273972499425795</v>
      </c>
      <c r="R27" s="69">
        <v>45.002807687939693</v>
      </c>
      <c r="S27" s="51">
        <f t="shared" si="1"/>
        <v>9.4273972499425795</v>
      </c>
      <c r="T27" s="67"/>
      <c r="U27" s="33">
        <f t="shared" si="2"/>
        <v>9.0910120589396648</v>
      </c>
      <c r="V27" s="39">
        <f t="shared" si="3"/>
        <v>9.0910120589396648</v>
      </c>
      <c r="W27" s="54">
        <f>SUM(V23:V27)</f>
        <v>45.002807687939693</v>
      </c>
      <c r="X27" s="33"/>
    </row>
    <row r="28" spans="1:24" ht="15" x14ac:dyDescent="0.2">
      <c r="A28" s="53">
        <v>40695</v>
      </c>
      <c r="B28" s="69">
        <v>0</v>
      </c>
      <c r="C28" s="69">
        <v>0.98630136878213548</v>
      </c>
      <c r="D28" s="69">
        <v>0</v>
      </c>
      <c r="E28" s="69">
        <v>0</v>
      </c>
      <c r="F28" s="99">
        <v>0.98630136878213548</v>
      </c>
      <c r="G28" s="99"/>
      <c r="H28" s="69">
        <v>0</v>
      </c>
      <c r="I28" s="70">
        <v>0</v>
      </c>
      <c r="J28" s="70">
        <v>9.9999999999999982</v>
      </c>
      <c r="K28" s="70">
        <v>0</v>
      </c>
      <c r="L28" s="69">
        <v>9.8630136878213541</v>
      </c>
      <c r="M28" s="69">
        <v>5.6843418860808016E-16</v>
      </c>
      <c r="N28" s="69">
        <v>0</v>
      </c>
      <c r="O28" s="69">
        <v>0.73972602658660147</v>
      </c>
      <c r="P28" s="69">
        <v>0</v>
      </c>
      <c r="Q28" s="69">
        <v>9.1232876612347535</v>
      </c>
      <c r="R28" s="69">
        <v>53.730330775928792</v>
      </c>
      <c r="S28" s="51">
        <f t="shared" si="1"/>
        <v>9.1232876612347535</v>
      </c>
      <c r="T28" s="67"/>
      <c r="U28" s="33">
        <f t="shared" si="2"/>
        <v>8.727523087989093</v>
      </c>
      <c r="V28" s="39">
        <f t="shared" si="3"/>
        <v>8.727523087989093</v>
      </c>
      <c r="W28" s="54">
        <f>SUM(V23:V28)</f>
        <v>53.730330775928785</v>
      </c>
      <c r="X28" s="33"/>
    </row>
    <row r="29" spans="1:24" ht="15" x14ac:dyDescent="0.2">
      <c r="A29" s="53">
        <v>40725</v>
      </c>
      <c r="B29" s="69">
        <v>0</v>
      </c>
      <c r="C29" s="69">
        <v>1.0191780810748734</v>
      </c>
      <c r="D29" s="69">
        <v>0</v>
      </c>
      <c r="E29" s="69">
        <v>0</v>
      </c>
      <c r="F29" s="99">
        <v>1.0191780810748734</v>
      </c>
      <c r="G29" s="99"/>
      <c r="H29" s="69">
        <v>0</v>
      </c>
      <c r="I29" s="70">
        <v>0</v>
      </c>
      <c r="J29" s="70">
        <v>10</v>
      </c>
      <c r="K29" s="70">
        <v>0</v>
      </c>
      <c r="L29" s="69">
        <v>10.191780810748735</v>
      </c>
      <c r="M29" s="69">
        <v>-4.263256414560601E-16</v>
      </c>
      <c r="N29" s="69">
        <v>0</v>
      </c>
      <c r="O29" s="69">
        <v>0.76438356080615522</v>
      </c>
      <c r="P29" s="69">
        <v>0</v>
      </c>
      <c r="Q29" s="69">
        <v>9.4273972499425795</v>
      </c>
      <c r="R29" s="69">
        <v>62.674389270706271</v>
      </c>
      <c r="S29" s="51">
        <f t="shared" si="1"/>
        <v>9.4273972499425795</v>
      </c>
      <c r="T29" s="67"/>
      <c r="U29" s="33">
        <f t="shared" si="2"/>
        <v>8.9440584947774848</v>
      </c>
      <c r="V29" s="39">
        <f t="shared" si="3"/>
        <v>8.9440584947774848</v>
      </c>
      <c r="W29" s="54">
        <f>SUM(V23:V29)</f>
        <v>62.674389270706271</v>
      </c>
      <c r="X29" s="33"/>
    </row>
    <row r="30" spans="1:24" ht="15" x14ac:dyDescent="0.2">
      <c r="A30" s="53">
        <v>40756</v>
      </c>
      <c r="B30" s="69">
        <v>0</v>
      </c>
      <c r="C30" s="69">
        <v>1.0191780810748734</v>
      </c>
      <c r="D30" s="69">
        <v>0</v>
      </c>
      <c r="E30" s="69">
        <v>0</v>
      </c>
      <c r="F30" s="99">
        <v>1.0191780810748734</v>
      </c>
      <c r="G30" s="99"/>
      <c r="H30" s="69">
        <v>0</v>
      </c>
      <c r="I30" s="70">
        <v>0</v>
      </c>
      <c r="J30" s="70">
        <v>10</v>
      </c>
      <c r="K30" s="70">
        <v>0</v>
      </c>
      <c r="L30" s="69">
        <v>10.191780810748735</v>
      </c>
      <c r="M30" s="69">
        <v>-4.263256414560601E-16</v>
      </c>
      <c r="N30" s="69">
        <v>0</v>
      </c>
      <c r="O30" s="69">
        <v>0.76438356080615522</v>
      </c>
      <c r="P30" s="69">
        <v>0</v>
      </c>
      <c r="Q30" s="69">
        <v>9.4273972499425795</v>
      </c>
      <c r="R30" s="69">
        <v>71.54467922192886</v>
      </c>
      <c r="S30" s="51">
        <f t="shared" si="1"/>
        <v>9.4273972499425795</v>
      </c>
      <c r="T30" s="67"/>
      <c r="U30" s="33">
        <f t="shared" si="2"/>
        <v>8.8702899512225937</v>
      </c>
      <c r="V30" s="39">
        <f t="shared" si="3"/>
        <v>8.8702899512225937</v>
      </c>
      <c r="W30" s="54">
        <f>SUM(V23:V30)</f>
        <v>71.54467922192886</v>
      </c>
      <c r="X30" s="33"/>
    </row>
    <row r="31" spans="1:24" ht="15" x14ac:dyDescent="0.2">
      <c r="A31" s="53">
        <v>40787</v>
      </c>
      <c r="B31" s="69">
        <v>0</v>
      </c>
      <c r="C31" s="69">
        <v>0.98630136878213548</v>
      </c>
      <c r="D31" s="69">
        <v>0</v>
      </c>
      <c r="E31" s="69">
        <v>0</v>
      </c>
      <c r="F31" s="99">
        <v>0.98630136878213548</v>
      </c>
      <c r="G31" s="99"/>
      <c r="H31" s="69">
        <v>0</v>
      </c>
      <c r="I31" s="70">
        <v>0</v>
      </c>
      <c r="J31" s="70">
        <v>9.9999999999999982</v>
      </c>
      <c r="K31" s="70">
        <v>0</v>
      </c>
      <c r="L31" s="69">
        <v>9.8630136878213541</v>
      </c>
      <c r="M31" s="69">
        <v>1.7053025658242404E-15</v>
      </c>
      <c r="N31" s="69">
        <v>0</v>
      </c>
      <c r="O31" s="69">
        <v>0.73972602658660147</v>
      </c>
      <c r="P31" s="69">
        <v>20</v>
      </c>
      <c r="Q31" s="69">
        <v>-10.876712338765246</v>
      </c>
      <c r="R31" s="69">
        <v>61.347476261541765</v>
      </c>
      <c r="S31" s="51">
        <f t="shared" si="1"/>
        <v>9.1232876612347535</v>
      </c>
      <c r="T31" s="67">
        <f>U14</f>
        <v>18.712829146398594</v>
      </c>
      <c r="U31" s="33">
        <f t="shared" si="2"/>
        <v>8.5156261860114917</v>
      </c>
      <c r="V31" s="39">
        <f t="shared" si="3"/>
        <v>-10.197202960387102</v>
      </c>
      <c r="W31" s="54">
        <f>SUM(V23:V31)</f>
        <v>61.347476261541757</v>
      </c>
      <c r="X31" s="33"/>
    </row>
    <row r="32" spans="1:24" ht="15" x14ac:dyDescent="0.2">
      <c r="A32" s="53">
        <v>40817</v>
      </c>
      <c r="B32" s="69">
        <v>0</v>
      </c>
      <c r="C32" s="69">
        <v>1.0191780810748734</v>
      </c>
      <c r="D32" s="69">
        <v>0</v>
      </c>
      <c r="E32" s="69">
        <v>0</v>
      </c>
      <c r="F32" s="99">
        <v>1.0191780810748734</v>
      </c>
      <c r="G32" s="99"/>
      <c r="H32" s="69">
        <v>0</v>
      </c>
      <c r="I32" s="70">
        <v>0</v>
      </c>
      <c r="J32" s="70">
        <v>10</v>
      </c>
      <c r="K32" s="70">
        <v>0</v>
      </c>
      <c r="L32" s="69">
        <v>10.191780810748735</v>
      </c>
      <c r="M32" s="69">
        <v>-4.263256414560601E-16</v>
      </c>
      <c r="N32" s="69">
        <v>0</v>
      </c>
      <c r="O32" s="69">
        <v>0.76438356080615522</v>
      </c>
      <c r="P32" s="69">
        <v>0</v>
      </c>
      <c r="Q32" s="69">
        <v>9.4273972499425795</v>
      </c>
      <c r="R32" s="69">
        <v>70.074380557236353</v>
      </c>
      <c r="S32" s="51">
        <f t="shared" si="1"/>
        <v>9.4273972499425795</v>
      </c>
      <c r="T32" s="67"/>
      <c r="U32" s="33">
        <f t="shared" si="2"/>
        <v>8.726904295694581</v>
      </c>
      <c r="V32" s="39">
        <f t="shared" si="3"/>
        <v>8.726904295694581</v>
      </c>
      <c r="W32" s="54">
        <f>SUM(V23:V32)</f>
        <v>70.074380557236339</v>
      </c>
      <c r="X32" s="33"/>
    </row>
    <row r="33" spans="1:24" ht="15" x14ac:dyDescent="0.2">
      <c r="A33" s="53">
        <v>40848</v>
      </c>
      <c r="B33" s="69">
        <v>0</v>
      </c>
      <c r="C33" s="69">
        <v>0.98630136878213548</v>
      </c>
      <c r="D33" s="69">
        <v>0</v>
      </c>
      <c r="E33" s="69">
        <v>0</v>
      </c>
      <c r="F33" s="99">
        <v>0.98630136878213548</v>
      </c>
      <c r="G33" s="99"/>
      <c r="H33" s="69">
        <v>0</v>
      </c>
      <c r="I33" s="70">
        <v>0</v>
      </c>
      <c r="J33" s="70">
        <v>9.9999999999999982</v>
      </c>
      <c r="K33" s="70">
        <v>0</v>
      </c>
      <c r="L33" s="69">
        <v>9.8630136878213541</v>
      </c>
      <c r="M33" s="69">
        <v>5.6843418860808016E-16</v>
      </c>
      <c r="N33" s="69">
        <v>0</v>
      </c>
      <c r="O33" s="69">
        <v>0.73972602658660147</v>
      </c>
      <c r="P33" s="69">
        <v>0</v>
      </c>
      <c r="Q33" s="69">
        <v>9.1232876612347535</v>
      </c>
      <c r="R33" s="69">
        <v>78.452354124266151</v>
      </c>
      <c r="S33" s="51">
        <f t="shared" si="1"/>
        <v>9.1232876612347535</v>
      </c>
      <c r="T33" s="67"/>
      <c r="U33" s="33">
        <f t="shared" si="2"/>
        <v>8.3779735670297981</v>
      </c>
      <c r="V33" s="39">
        <f t="shared" si="3"/>
        <v>8.3779735670297981</v>
      </c>
      <c r="W33" s="54">
        <f>SUM(V23:V33)</f>
        <v>78.452354124266137</v>
      </c>
      <c r="X33" s="33"/>
    </row>
    <row r="34" spans="1:24" ht="15.75" thickBot="1" x14ac:dyDescent="0.25">
      <c r="A34" s="55">
        <v>40878</v>
      </c>
      <c r="B34" s="74">
        <v>0</v>
      </c>
      <c r="C34" s="75">
        <v>1.0191780810748734</v>
      </c>
      <c r="D34" s="75">
        <v>0</v>
      </c>
      <c r="E34" s="75">
        <v>0</v>
      </c>
      <c r="F34" s="113">
        <v>1.0191780810748734</v>
      </c>
      <c r="G34" s="113"/>
      <c r="H34" s="75">
        <v>0</v>
      </c>
      <c r="I34" s="76">
        <v>0</v>
      </c>
      <c r="J34" s="76">
        <v>10</v>
      </c>
      <c r="K34" s="76">
        <v>0</v>
      </c>
      <c r="L34" s="75">
        <v>10.191780810748735</v>
      </c>
      <c r="M34" s="75">
        <v>-4.263256414560601E-16</v>
      </c>
      <c r="N34" s="75">
        <v>0</v>
      </c>
      <c r="O34" s="75">
        <v>0.76438356080615522</v>
      </c>
      <c r="P34" s="75">
        <v>0</v>
      </c>
      <c r="Q34" s="75">
        <v>9.4273972499425795</v>
      </c>
      <c r="R34" s="77">
        <v>87.038190551824599</v>
      </c>
      <c r="S34" s="56">
        <f t="shared" si="1"/>
        <v>9.4273972499425795</v>
      </c>
      <c r="T34" s="68">
        <v>0</v>
      </c>
      <c r="U34" s="57">
        <f t="shared" si="2"/>
        <v>8.5858364275584425</v>
      </c>
      <c r="V34" s="58">
        <f t="shared" si="3"/>
        <v>8.5858364275584425</v>
      </c>
      <c r="W34" s="59">
        <f>SUM(V23:V34)</f>
        <v>87.038190551824584</v>
      </c>
      <c r="X34" s="33"/>
    </row>
    <row r="35" spans="1:24" x14ac:dyDescent="0.2">
      <c r="A35" s="33"/>
      <c r="B35" s="33"/>
      <c r="C35" s="33"/>
      <c r="D35" s="33"/>
      <c r="E35" s="33"/>
      <c r="F35" s="33"/>
      <c r="G35" s="33"/>
      <c r="H35" s="33"/>
      <c r="I35" s="33"/>
      <c r="J35" s="33"/>
      <c r="K35" s="33"/>
      <c r="L35" s="33"/>
      <c r="M35" s="33"/>
      <c r="N35" s="33"/>
      <c r="O35" s="33"/>
      <c r="P35" s="33"/>
      <c r="Q35" s="33"/>
      <c r="R35" s="39"/>
      <c r="S35" s="39"/>
      <c r="T35" s="39"/>
      <c r="U35" s="33"/>
      <c r="V35" s="33"/>
      <c r="W35" s="33"/>
      <c r="X35" s="33"/>
    </row>
    <row r="36" spans="1:24" x14ac:dyDescent="0.2">
      <c r="A36" s="33"/>
      <c r="B36" s="33"/>
      <c r="C36" s="33"/>
      <c r="D36" s="33"/>
      <c r="E36" s="33"/>
      <c r="F36" s="33"/>
      <c r="G36" s="33"/>
      <c r="H36" s="33"/>
      <c r="I36" s="33"/>
      <c r="J36" s="33"/>
      <c r="K36" s="33"/>
      <c r="L36" s="33"/>
      <c r="M36" s="33"/>
      <c r="N36" s="33"/>
      <c r="O36" s="33"/>
      <c r="P36" s="33"/>
      <c r="Q36" s="33"/>
      <c r="R36" s="39" t="s">
        <v>16</v>
      </c>
      <c r="S36" s="39"/>
      <c r="T36" s="39"/>
      <c r="U36" s="33"/>
      <c r="V36" s="33"/>
      <c r="W36" s="33"/>
      <c r="X36" s="33"/>
    </row>
    <row r="37" spans="1:24" x14ac:dyDescent="0.2">
      <c r="A37" s="33"/>
      <c r="B37" s="33"/>
      <c r="C37" s="33"/>
      <c r="D37" s="33"/>
      <c r="E37" s="33"/>
      <c r="F37" s="33"/>
      <c r="G37" s="33"/>
      <c r="H37" s="33"/>
      <c r="I37" s="33"/>
      <c r="J37" s="33"/>
      <c r="K37" s="33"/>
      <c r="L37" s="33"/>
      <c r="M37" s="33"/>
      <c r="N37" s="33"/>
      <c r="O37" s="33"/>
      <c r="P37" s="41" t="s">
        <v>16</v>
      </c>
      <c r="Q37" s="33" t="s">
        <v>16</v>
      </c>
      <c r="R37" s="39" t="s">
        <v>16</v>
      </c>
      <c r="W37" s="33"/>
      <c r="X37" s="33"/>
    </row>
    <row r="38" spans="1:24" x14ac:dyDescent="0.2">
      <c r="A38" s="33"/>
      <c r="B38" s="33"/>
      <c r="C38" s="33"/>
      <c r="D38" s="33"/>
      <c r="E38" s="33"/>
      <c r="F38" s="33"/>
      <c r="G38" s="33"/>
      <c r="H38" s="33"/>
      <c r="I38" s="33"/>
      <c r="J38" s="33"/>
      <c r="K38" s="33"/>
      <c r="L38" s="33"/>
      <c r="M38" s="33"/>
      <c r="N38" s="33"/>
      <c r="O38" s="33"/>
      <c r="P38" s="41" t="s">
        <v>16</v>
      </c>
      <c r="Q38" s="33" t="s">
        <v>16</v>
      </c>
      <c r="R38" s="39"/>
      <c r="W38" s="33"/>
      <c r="X38" s="33"/>
    </row>
    <row r="39" spans="1:24" x14ac:dyDescent="0.2">
      <c r="A39" s="33"/>
      <c r="B39" s="33"/>
      <c r="C39" s="33"/>
      <c r="D39" s="33"/>
      <c r="E39" s="33"/>
      <c r="F39" s="33"/>
      <c r="G39" s="33"/>
      <c r="H39" s="33"/>
      <c r="I39" s="33"/>
      <c r="J39" s="33"/>
      <c r="K39" s="33"/>
      <c r="L39" s="33"/>
      <c r="M39" s="33"/>
      <c r="N39" s="33"/>
      <c r="O39" s="33"/>
      <c r="P39" s="33"/>
      <c r="Q39" s="33"/>
      <c r="R39" s="39"/>
      <c r="W39" s="33" t="s">
        <v>16</v>
      </c>
      <c r="X39" s="33"/>
    </row>
    <row r="40" spans="1:24" x14ac:dyDescent="0.2">
      <c r="A40" s="33"/>
      <c r="B40" s="33"/>
      <c r="C40" s="33"/>
      <c r="D40" s="33"/>
      <c r="E40" s="33"/>
      <c r="F40" s="33"/>
      <c r="G40" s="33"/>
      <c r="H40" s="33"/>
      <c r="I40" s="33"/>
      <c r="J40" s="33"/>
      <c r="K40" s="33"/>
      <c r="L40" s="33"/>
      <c r="M40" s="33"/>
      <c r="N40" s="33"/>
      <c r="O40" s="33"/>
      <c r="P40" s="33"/>
      <c r="Q40" s="33"/>
      <c r="R40" s="33"/>
      <c r="W40" s="33"/>
      <c r="X40" s="33"/>
    </row>
    <row r="41" spans="1:24" x14ac:dyDescent="0.2">
      <c r="A41" s="33"/>
      <c r="B41" s="33"/>
      <c r="C41" s="33"/>
      <c r="D41" s="33"/>
      <c r="E41" s="33"/>
      <c r="F41" s="33"/>
      <c r="G41" s="33"/>
      <c r="H41" s="33"/>
      <c r="I41" s="33"/>
      <c r="J41" s="33"/>
      <c r="K41" s="33"/>
      <c r="L41" s="33"/>
      <c r="M41" s="33"/>
      <c r="N41" s="33"/>
      <c r="O41" s="33"/>
      <c r="P41" s="33"/>
      <c r="Q41" s="33"/>
      <c r="R41" s="33"/>
      <c r="S41" s="33"/>
      <c r="T41" s="33"/>
      <c r="U41" s="33"/>
      <c r="V41" s="33"/>
      <c r="W41" s="33"/>
      <c r="X41" s="33"/>
    </row>
    <row r="42" spans="1:24" x14ac:dyDescent="0.2">
      <c r="A42" s="33"/>
      <c r="B42" s="33"/>
      <c r="C42" s="33"/>
      <c r="D42" s="33"/>
      <c r="E42" s="33"/>
      <c r="F42" s="33"/>
      <c r="G42" s="33"/>
      <c r="H42" s="33"/>
      <c r="I42" s="33"/>
      <c r="J42" s="33"/>
      <c r="K42" s="33"/>
      <c r="L42" s="33"/>
      <c r="M42" s="33"/>
      <c r="N42" s="33"/>
      <c r="O42" s="33"/>
      <c r="P42" s="33"/>
      <c r="Q42" s="33"/>
      <c r="R42" s="33"/>
      <c r="S42" s="33"/>
      <c r="T42" s="33"/>
      <c r="U42" s="33"/>
      <c r="V42" s="33"/>
      <c r="W42" s="33"/>
      <c r="X42" s="33"/>
    </row>
    <row r="43" spans="1:24" x14ac:dyDescent="0.2">
      <c r="A43" s="33"/>
      <c r="B43" s="33"/>
      <c r="C43" s="33"/>
      <c r="D43" s="33"/>
      <c r="E43" s="33"/>
      <c r="F43" s="33"/>
      <c r="G43" s="33"/>
      <c r="H43" s="33"/>
      <c r="I43" s="33"/>
      <c r="J43" s="33"/>
      <c r="K43" s="33"/>
      <c r="L43" s="33"/>
      <c r="M43" s="33"/>
      <c r="N43" s="33"/>
      <c r="O43" s="33"/>
      <c r="P43" s="33"/>
      <c r="Q43" s="33"/>
      <c r="R43" s="33"/>
      <c r="S43" s="33"/>
      <c r="T43" s="33"/>
      <c r="U43" s="33"/>
      <c r="V43" s="33"/>
      <c r="W43" s="33"/>
      <c r="X43" s="33"/>
    </row>
    <row r="44" spans="1:24" x14ac:dyDescent="0.2">
      <c r="A44" s="33"/>
      <c r="B44" s="33"/>
      <c r="C44" s="33"/>
      <c r="D44" s="33"/>
      <c r="E44" s="33"/>
      <c r="F44" s="33"/>
      <c r="G44" s="33"/>
      <c r="H44" s="33"/>
      <c r="I44" s="33"/>
      <c r="J44" s="33"/>
      <c r="K44" s="33"/>
      <c r="L44" s="33"/>
      <c r="M44" s="33"/>
      <c r="N44" s="33"/>
      <c r="O44" s="33"/>
      <c r="P44" s="33"/>
      <c r="Q44" s="33"/>
      <c r="R44" s="33"/>
      <c r="S44" s="33"/>
      <c r="T44" s="33"/>
      <c r="U44" s="33"/>
      <c r="V44" s="33"/>
      <c r="W44" s="33"/>
      <c r="X44" s="33"/>
    </row>
    <row r="45" spans="1:24" x14ac:dyDescent="0.2">
      <c r="A45" s="33"/>
      <c r="B45" s="33"/>
      <c r="C45" s="33"/>
      <c r="D45" s="33"/>
      <c r="E45" s="33"/>
      <c r="F45" s="33"/>
      <c r="G45" s="33"/>
      <c r="H45" s="33"/>
      <c r="I45" s="33"/>
      <c r="J45" s="33"/>
      <c r="K45" s="33"/>
      <c r="L45" s="33"/>
      <c r="M45" s="33"/>
      <c r="N45" s="33"/>
      <c r="O45" s="33"/>
      <c r="P45" s="33"/>
      <c r="Q45" s="33"/>
      <c r="R45" s="33"/>
      <c r="S45" s="33"/>
      <c r="T45" s="33"/>
      <c r="U45" s="33"/>
      <c r="V45" s="33"/>
      <c r="W45" s="33"/>
      <c r="X45" s="33"/>
    </row>
    <row r="46" spans="1:24" x14ac:dyDescent="0.2">
      <c r="A46" s="33"/>
      <c r="B46" s="33"/>
      <c r="C46" s="33"/>
      <c r="D46" s="33"/>
      <c r="E46" s="33"/>
      <c r="F46" s="33"/>
      <c r="G46" s="33"/>
      <c r="H46" s="33"/>
      <c r="I46" s="33"/>
      <c r="J46" s="33"/>
      <c r="K46" s="33"/>
      <c r="L46" s="33"/>
      <c r="M46" s="33"/>
      <c r="N46" s="33"/>
      <c r="O46" s="33"/>
      <c r="P46" s="33"/>
      <c r="Q46" s="33"/>
      <c r="R46" s="33"/>
      <c r="S46" s="33"/>
      <c r="T46" s="33"/>
      <c r="U46" s="33"/>
      <c r="V46" s="33"/>
      <c r="W46" s="33"/>
      <c r="X46" s="33"/>
    </row>
    <row r="47" spans="1:24" x14ac:dyDescent="0.2">
      <c r="A47" s="33"/>
      <c r="B47" s="33"/>
      <c r="C47" s="33"/>
      <c r="D47" s="33"/>
      <c r="E47" s="33"/>
      <c r="F47" s="33"/>
      <c r="G47" s="33"/>
      <c r="H47" s="33"/>
      <c r="I47" s="33"/>
      <c r="J47" s="33"/>
      <c r="K47" s="33"/>
      <c r="L47" s="33"/>
      <c r="M47" s="33"/>
      <c r="N47" s="33"/>
      <c r="O47" s="33"/>
      <c r="P47" s="33"/>
      <c r="Q47" s="33"/>
      <c r="R47" s="33"/>
      <c r="S47" s="33"/>
      <c r="T47" s="33"/>
      <c r="U47" s="33"/>
      <c r="V47" s="33"/>
      <c r="W47" s="33"/>
      <c r="X47" s="33"/>
    </row>
    <row r="48" spans="1:24" x14ac:dyDescent="0.2">
      <c r="A48" s="33"/>
      <c r="B48" s="33"/>
      <c r="C48" s="33"/>
      <c r="D48" s="33"/>
      <c r="E48" s="33"/>
      <c r="F48" s="33"/>
      <c r="G48" s="33"/>
      <c r="H48" s="33"/>
      <c r="I48" s="33"/>
      <c r="J48" s="33"/>
      <c r="K48" s="33"/>
      <c r="L48" s="33"/>
      <c r="M48" s="33"/>
      <c r="N48" s="33"/>
      <c r="O48" s="33"/>
      <c r="P48" s="33"/>
      <c r="Q48" s="33"/>
      <c r="R48" s="33"/>
      <c r="S48" s="33"/>
      <c r="T48" s="33"/>
      <c r="U48" s="33"/>
      <c r="V48" s="33"/>
      <c r="W48" s="33"/>
      <c r="X48" s="33"/>
    </row>
    <row r="49" spans="1:24" x14ac:dyDescent="0.2">
      <c r="A49" s="33"/>
      <c r="B49" s="33"/>
      <c r="C49" s="33"/>
      <c r="D49" s="33"/>
      <c r="E49" s="33"/>
      <c r="F49" s="33"/>
      <c r="G49" s="33"/>
      <c r="H49" s="33"/>
      <c r="I49" s="33"/>
      <c r="J49" s="33"/>
      <c r="K49" s="33"/>
      <c r="L49" s="33"/>
      <c r="M49" s="33"/>
      <c r="N49" s="33"/>
      <c r="O49" s="33"/>
      <c r="P49" s="33"/>
      <c r="Q49" s="33"/>
      <c r="R49" s="33"/>
      <c r="S49" s="33"/>
      <c r="T49" s="33"/>
      <c r="U49" s="33"/>
      <c r="V49" s="33"/>
      <c r="W49" s="33"/>
      <c r="X49" s="33"/>
    </row>
    <row r="50" spans="1:24" x14ac:dyDescent="0.2">
      <c r="A50" s="33"/>
      <c r="B50" s="33"/>
      <c r="C50" s="33"/>
      <c r="D50" s="33"/>
      <c r="E50" s="33"/>
      <c r="F50" s="33"/>
      <c r="G50" s="33"/>
      <c r="H50" s="33"/>
      <c r="I50" s="33"/>
      <c r="J50" s="33"/>
      <c r="K50" s="33"/>
      <c r="L50" s="33"/>
      <c r="M50" s="33"/>
      <c r="N50" s="33"/>
      <c r="O50" s="33"/>
      <c r="P50" s="33"/>
      <c r="Q50" s="33"/>
      <c r="R50" s="33"/>
      <c r="S50" s="33"/>
      <c r="T50" s="33"/>
      <c r="U50" s="33"/>
      <c r="V50" s="33"/>
      <c r="W50" s="33"/>
      <c r="X50" s="33"/>
    </row>
    <row r="51" spans="1:24" x14ac:dyDescent="0.2">
      <c r="A51" s="33"/>
      <c r="B51" s="33"/>
      <c r="C51" s="33"/>
      <c r="D51" s="33"/>
      <c r="E51" s="33"/>
      <c r="F51" s="33"/>
      <c r="G51" s="33"/>
      <c r="H51" s="33"/>
      <c r="I51" s="33"/>
      <c r="J51" s="33"/>
      <c r="K51" s="33"/>
      <c r="L51" s="33"/>
      <c r="M51" s="33"/>
      <c r="N51" s="33"/>
      <c r="O51" s="33"/>
      <c r="P51" s="33"/>
      <c r="Q51" s="33"/>
      <c r="R51" s="33"/>
      <c r="S51" s="33"/>
      <c r="T51" s="33"/>
      <c r="U51" s="33"/>
      <c r="V51" s="33"/>
      <c r="W51" s="33"/>
      <c r="X51" s="33"/>
    </row>
    <row r="52" spans="1:24" x14ac:dyDescent="0.2">
      <c r="A52" s="33"/>
      <c r="B52" s="33"/>
      <c r="C52" s="33"/>
      <c r="D52" s="33"/>
      <c r="E52" s="33"/>
      <c r="F52" s="33"/>
      <c r="G52" s="33"/>
      <c r="H52" s="33"/>
      <c r="I52" s="33"/>
      <c r="J52" s="33"/>
      <c r="K52" s="33"/>
      <c r="L52" s="33"/>
      <c r="M52" s="33"/>
      <c r="N52" s="33"/>
      <c r="O52" s="33"/>
      <c r="P52" s="33"/>
      <c r="Q52" s="33"/>
      <c r="R52" s="33"/>
      <c r="S52" s="33"/>
      <c r="T52" s="33"/>
      <c r="U52" s="33"/>
      <c r="V52" s="33"/>
      <c r="W52" s="33"/>
      <c r="X52" s="33"/>
    </row>
    <row r="53" spans="1:24" x14ac:dyDescent="0.2">
      <c r="A53" s="33"/>
      <c r="B53" s="33"/>
      <c r="C53" s="33"/>
      <c r="D53" s="33"/>
      <c r="E53" s="33"/>
      <c r="F53" s="33"/>
      <c r="G53" s="33"/>
      <c r="H53" s="33"/>
      <c r="I53" s="33"/>
      <c r="J53" s="33"/>
      <c r="K53" s="33"/>
      <c r="L53" s="33"/>
      <c r="M53" s="33"/>
      <c r="N53" s="33"/>
      <c r="O53" s="33"/>
      <c r="P53" s="33"/>
      <c r="Q53" s="33"/>
      <c r="R53" s="33"/>
      <c r="S53" s="33"/>
      <c r="T53" s="33"/>
      <c r="U53" s="33"/>
      <c r="V53" s="33"/>
      <c r="W53" s="33"/>
      <c r="X53" s="33"/>
    </row>
    <row r="54" spans="1:24" x14ac:dyDescent="0.2">
      <c r="A54" s="33"/>
      <c r="B54" s="33"/>
      <c r="C54" s="33"/>
      <c r="D54" s="33"/>
      <c r="E54" s="33"/>
      <c r="F54" s="33"/>
      <c r="G54" s="33"/>
      <c r="H54" s="33"/>
      <c r="I54" s="33"/>
      <c r="J54" s="33"/>
      <c r="K54" s="33"/>
      <c r="L54" s="33"/>
      <c r="M54" s="33"/>
      <c r="N54" s="33"/>
      <c r="O54" s="33"/>
      <c r="P54" s="33"/>
      <c r="Q54" s="33"/>
      <c r="R54" s="33"/>
      <c r="S54" s="33"/>
      <c r="T54" s="33"/>
      <c r="U54" s="33"/>
      <c r="V54" s="33"/>
      <c r="W54" s="33"/>
      <c r="X54" s="33"/>
    </row>
    <row r="55" spans="1:24" x14ac:dyDescent="0.2">
      <c r="A55" s="33"/>
      <c r="B55" s="33"/>
      <c r="C55" s="33"/>
      <c r="D55" s="33"/>
      <c r="E55" s="33"/>
      <c r="F55" s="33"/>
      <c r="G55" s="33"/>
      <c r="H55" s="33"/>
      <c r="I55" s="33"/>
      <c r="J55" s="33"/>
      <c r="K55" s="33"/>
      <c r="L55" s="33"/>
      <c r="M55" s="33"/>
      <c r="N55" s="33"/>
      <c r="O55" s="33"/>
      <c r="P55" s="33"/>
      <c r="Q55" s="33"/>
      <c r="R55" s="33"/>
      <c r="S55" s="33"/>
      <c r="T55" s="33"/>
      <c r="U55" s="33"/>
      <c r="V55" s="33"/>
      <c r="W55" s="33"/>
      <c r="X55" s="33"/>
    </row>
    <row r="56" spans="1:24" x14ac:dyDescent="0.2">
      <c r="A56" s="33"/>
      <c r="B56" s="33"/>
      <c r="C56" s="33"/>
      <c r="D56" s="33"/>
      <c r="E56" s="33"/>
      <c r="F56" s="33"/>
      <c r="G56" s="33"/>
      <c r="H56" s="33"/>
      <c r="I56" s="33"/>
      <c r="J56" s="33"/>
      <c r="K56" s="33"/>
      <c r="L56" s="33"/>
      <c r="M56" s="33"/>
      <c r="N56" s="33"/>
      <c r="O56" s="33"/>
      <c r="P56" s="33"/>
      <c r="Q56" s="33"/>
      <c r="R56" s="33"/>
      <c r="S56" s="33"/>
      <c r="T56" s="33"/>
      <c r="U56" s="33"/>
      <c r="V56" s="33"/>
      <c r="W56" s="33"/>
      <c r="X56" s="33"/>
    </row>
    <row r="57" spans="1:24" x14ac:dyDescent="0.2">
      <c r="A57" s="33"/>
      <c r="B57" s="33"/>
      <c r="C57" s="33"/>
      <c r="D57" s="33"/>
      <c r="E57" s="33"/>
      <c r="F57" s="33"/>
      <c r="G57" s="33"/>
      <c r="H57" s="33"/>
      <c r="I57" s="33"/>
      <c r="J57" s="33"/>
      <c r="K57" s="33"/>
      <c r="L57" s="33"/>
      <c r="M57" s="33"/>
      <c r="N57" s="33"/>
      <c r="O57" s="33"/>
      <c r="P57" s="33"/>
      <c r="Q57" s="33"/>
      <c r="R57" s="33"/>
      <c r="S57" s="33"/>
      <c r="T57" s="33"/>
      <c r="U57" s="33"/>
      <c r="V57" s="33"/>
      <c r="W57" s="33"/>
      <c r="X57" s="33"/>
    </row>
    <row r="58" spans="1:24" x14ac:dyDescent="0.2">
      <c r="A58" s="33"/>
      <c r="B58" s="33"/>
      <c r="C58" s="33"/>
      <c r="D58" s="33"/>
      <c r="E58" s="33"/>
      <c r="F58" s="33"/>
      <c r="G58" s="33"/>
      <c r="H58" s="33"/>
      <c r="I58" s="33"/>
      <c r="J58" s="33"/>
      <c r="K58" s="33"/>
      <c r="L58" s="33"/>
      <c r="M58" s="33"/>
      <c r="N58" s="33"/>
      <c r="O58" s="33"/>
      <c r="P58" s="33"/>
      <c r="Q58" s="33"/>
      <c r="R58" s="33"/>
      <c r="S58" s="33"/>
      <c r="T58" s="33"/>
      <c r="U58" s="33"/>
      <c r="V58" s="33"/>
      <c r="W58" s="33"/>
      <c r="X58" s="33"/>
    </row>
    <row r="59" spans="1:24" x14ac:dyDescent="0.2">
      <c r="A59" s="33"/>
      <c r="B59" s="33"/>
      <c r="C59" s="33"/>
      <c r="D59" s="33"/>
      <c r="E59" s="33"/>
      <c r="F59" s="33"/>
      <c r="G59" s="33"/>
      <c r="H59" s="33"/>
      <c r="I59" s="33"/>
      <c r="J59" s="33"/>
      <c r="K59" s="33"/>
      <c r="L59" s="33"/>
      <c r="M59" s="33"/>
      <c r="N59" s="33"/>
      <c r="O59" s="33"/>
      <c r="P59" s="33"/>
      <c r="Q59" s="33"/>
      <c r="R59" s="33"/>
      <c r="S59" s="33"/>
      <c r="T59" s="33"/>
      <c r="U59" s="33"/>
      <c r="V59" s="33"/>
      <c r="W59" s="33"/>
      <c r="X59" s="33"/>
    </row>
    <row r="60" spans="1:24" x14ac:dyDescent="0.2">
      <c r="A60" s="33"/>
      <c r="B60" s="33"/>
      <c r="C60" s="33"/>
      <c r="D60" s="33"/>
      <c r="E60" s="33"/>
      <c r="F60" s="33"/>
      <c r="G60" s="33"/>
      <c r="H60" s="33"/>
      <c r="I60" s="33"/>
      <c r="J60" s="33"/>
      <c r="K60" s="33"/>
      <c r="L60" s="33"/>
      <c r="M60" s="33"/>
      <c r="N60" s="33"/>
      <c r="O60" s="33"/>
      <c r="P60" s="33"/>
      <c r="Q60" s="33"/>
      <c r="R60" s="33"/>
      <c r="S60" s="33"/>
      <c r="T60" s="33"/>
      <c r="U60" s="33"/>
      <c r="V60" s="33"/>
      <c r="W60" s="33"/>
      <c r="X60" s="33"/>
    </row>
    <row r="61" spans="1:24"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row>
    <row r="62" spans="1:24" x14ac:dyDescent="0.2">
      <c r="A62" s="33"/>
      <c r="B62" s="33"/>
      <c r="C62" s="33"/>
      <c r="D62" s="33"/>
      <c r="E62" s="33"/>
      <c r="F62" s="33"/>
      <c r="G62" s="33"/>
      <c r="H62" s="33"/>
      <c r="I62" s="33"/>
      <c r="J62" s="33"/>
      <c r="K62" s="33"/>
      <c r="L62" s="33"/>
      <c r="M62" s="33"/>
      <c r="N62" s="33"/>
      <c r="O62" s="33"/>
      <c r="P62" s="33"/>
      <c r="Q62" s="33"/>
      <c r="R62" s="33"/>
      <c r="S62" s="33"/>
      <c r="T62" s="33"/>
      <c r="U62" s="33"/>
      <c r="V62" s="33"/>
      <c r="W62" s="33"/>
      <c r="X62" s="33"/>
    </row>
    <row r="63" spans="1:24" x14ac:dyDescent="0.2">
      <c r="A63" s="33"/>
      <c r="B63" s="33"/>
      <c r="C63" s="33"/>
      <c r="D63" s="33"/>
      <c r="E63" s="33"/>
      <c r="F63" s="33"/>
      <c r="G63" s="33"/>
      <c r="H63" s="33"/>
      <c r="I63" s="33"/>
      <c r="J63" s="33"/>
      <c r="K63" s="33"/>
      <c r="L63" s="33"/>
      <c r="M63" s="33"/>
      <c r="N63" s="33"/>
      <c r="O63" s="33"/>
      <c r="P63" s="33"/>
      <c r="Q63" s="33"/>
      <c r="R63" s="33"/>
      <c r="S63" s="33"/>
      <c r="T63" s="33"/>
      <c r="U63" s="33"/>
      <c r="V63" s="33"/>
      <c r="W63" s="33"/>
      <c r="X63" s="33"/>
    </row>
  </sheetData>
  <mergeCells count="45">
    <mergeCell ref="U19:U22"/>
    <mergeCell ref="V19:V22"/>
    <mergeCell ref="W19:W22"/>
    <mergeCell ref="E19:E22"/>
    <mergeCell ref="O19:O22"/>
    <mergeCell ref="P19:P22"/>
    <mergeCell ref="Q19:Q22"/>
    <mergeCell ref="R19:R22"/>
    <mergeCell ref="F19:G22"/>
    <mergeCell ref="H19:H22"/>
    <mergeCell ref="G3:G4"/>
    <mergeCell ref="L19:L22"/>
    <mergeCell ref="I19:I22"/>
    <mergeCell ref="J19:J22"/>
    <mergeCell ref="K19:K22"/>
    <mergeCell ref="H3:H4"/>
    <mergeCell ref="I3:I4"/>
    <mergeCell ref="J3:J4"/>
    <mergeCell ref="S10:T10"/>
    <mergeCell ref="S11:T11"/>
    <mergeCell ref="S12:T12"/>
    <mergeCell ref="S13:T13"/>
    <mergeCell ref="S14:T14"/>
    <mergeCell ref="F33:G33"/>
    <mergeCell ref="S19:S22"/>
    <mergeCell ref="T19:T22"/>
    <mergeCell ref="F34:G34"/>
    <mergeCell ref="F23:G23"/>
    <mergeCell ref="F24:G24"/>
    <mergeCell ref="F25:G25"/>
    <mergeCell ref="F26:G26"/>
    <mergeCell ref="F27:G27"/>
    <mergeCell ref="F28:G28"/>
    <mergeCell ref="F32:G32"/>
    <mergeCell ref="M19:M22"/>
    <mergeCell ref="N19:N22"/>
    <mergeCell ref="B10:E10"/>
    <mergeCell ref="B11:E17"/>
    <mergeCell ref="F29:G29"/>
    <mergeCell ref="F30:G30"/>
    <mergeCell ref="F31:G31"/>
    <mergeCell ref="B18:D18"/>
    <mergeCell ref="B19:B22"/>
    <mergeCell ref="C19:C22"/>
    <mergeCell ref="D19:D22"/>
  </mergeCells>
  <pageMargins left="0.7" right="0.7" top="0.75" bottom="0.75" header="0.3" footer="0.3"/>
  <pageSetup orientation="portrait" horizontalDpi="200" verticalDpi="200" r:id="rId1"/>
  <ignoredErrors>
    <ignoredError sqref="I9:I10 I13:I14 I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workbookViewId="0">
      <selection activeCell="E5" sqref="E5"/>
    </sheetView>
  </sheetViews>
  <sheetFormatPr defaultRowHeight="12.75" x14ac:dyDescent="0.2"/>
  <cols>
    <col min="6" max="6" width="6.140625" customWidth="1"/>
    <col min="7" max="7" width="13.5703125" customWidth="1"/>
    <col min="9" max="9" width="12" customWidth="1"/>
    <col min="18" max="18" width="11.42578125" customWidth="1"/>
    <col min="19" max="19" width="9.7109375" customWidth="1"/>
    <col min="20" max="20" width="11.5703125" customWidth="1"/>
    <col min="21" max="21" width="11.42578125" customWidth="1"/>
    <col min="23" max="23" width="11" customWidth="1"/>
  </cols>
  <sheetData>
    <row r="1" spans="1:24" x14ac:dyDescent="0.2">
      <c r="A1" s="2"/>
      <c r="B1" s="2"/>
      <c r="C1" s="2"/>
      <c r="D1" s="2"/>
      <c r="E1" s="2"/>
      <c r="F1" s="2"/>
      <c r="G1" s="2"/>
      <c r="H1" s="2"/>
      <c r="I1" s="2"/>
      <c r="J1" s="2"/>
      <c r="K1" s="2"/>
      <c r="L1" s="2"/>
      <c r="M1" s="2"/>
      <c r="N1" s="2"/>
      <c r="O1" s="2"/>
      <c r="P1" s="2"/>
      <c r="Q1" s="2"/>
      <c r="R1" s="2"/>
      <c r="S1" s="2"/>
      <c r="T1" s="2"/>
      <c r="U1" s="2"/>
      <c r="V1" s="2"/>
      <c r="W1" s="2"/>
      <c r="X1" s="2"/>
    </row>
    <row r="2" spans="1:24" x14ac:dyDescent="0.2">
      <c r="A2" s="2"/>
      <c r="B2" s="2"/>
      <c r="C2" s="2"/>
      <c r="D2" s="2"/>
      <c r="E2" s="2"/>
      <c r="F2" s="2"/>
      <c r="G2" s="2"/>
      <c r="H2" s="2"/>
      <c r="I2" s="2"/>
      <c r="J2" s="2"/>
      <c r="K2" s="2"/>
      <c r="L2" s="2"/>
      <c r="M2" s="2"/>
      <c r="N2" s="2"/>
      <c r="O2" s="2"/>
      <c r="P2" s="2"/>
      <c r="Q2" s="2"/>
      <c r="R2" s="2"/>
      <c r="S2" s="2"/>
      <c r="T2" s="2"/>
      <c r="U2" s="2"/>
      <c r="V2" s="2"/>
      <c r="W2" s="2"/>
      <c r="X2" s="2"/>
    </row>
    <row r="3" spans="1:24" ht="13.5" thickBot="1" x14ac:dyDescent="0.25">
      <c r="A3" s="2"/>
      <c r="C3" s="2"/>
      <c r="D3" s="2"/>
      <c r="E3" s="2"/>
      <c r="F3" s="2"/>
      <c r="G3" s="151" t="s">
        <v>20</v>
      </c>
      <c r="H3" s="141" t="s">
        <v>43</v>
      </c>
      <c r="I3" s="141" t="s">
        <v>33</v>
      </c>
      <c r="J3" s="159" t="s">
        <v>44</v>
      </c>
      <c r="K3" s="2"/>
      <c r="L3" s="2"/>
      <c r="M3" s="2"/>
      <c r="N3" s="2"/>
      <c r="O3" s="2"/>
      <c r="P3" s="2"/>
      <c r="Q3" s="2"/>
      <c r="R3" s="2"/>
      <c r="S3" s="2"/>
      <c r="T3" s="2"/>
      <c r="U3" s="2"/>
      <c r="V3" s="2"/>
      <c r="W3" s="2"/>
      <c r="X3" s="2"/>
    </row>
    <row r="4" spans="1:24" ht="13.5" thickBot="1" x14ac:dyDescent="0.25">
      <c r="A4" s="2"/>
      <c r="B4" s="26" t="s">
        <v>47</v>
      </c>
      <c r="C4" s="27"/>
      <c r="D4" s="27"/>
      <c r="E4" s="28"/>
      <c r="F4" s="2"/>
      <c r="G4" s="152" t="s">
        <v>16</v>
      </c>
      <c r="H4" s="142"/>
      <c r="I4" s="142"/>
      <c r="J4" s="160"/>
      <c r="K4" s="2"/>
      <c r="L4" s="2"/>
      <c r="M4" s="2"/>
      <c r="N4" s="2"/>
      <c r="O4" s="2"/>
      <c r="P4" s="2"/>
      <c r="Q4" s="2"/>
      <c r="R4" s="3"/>
      <c r="S4" s="3"/>
      <c r="T4" s="3"/>
      <c r="U4" s="2"/>
      <c r="V4" s="2"/>
      <c r="W4" s="2"/>
      <c r="X4" s="2"/>
    </row>
    <row r="5" spans="1:24" ht="15" x14ac:dyDescent="0.2">
      <c r="A5" s="2"/>
      <c r="B5" s="1" t="s">
        <v>17</v>
      </c>
      <c r="C5" s="2"/>
      <c r="D5" s="2"/>
      <c r="E5" s="64">
        <v>40544</v>
      </c>
      <c r="F5" s="2"/>
      <c r="G5" s="1" t="s">
        <v>21</v>
      </c>
      <c r="H5" s="2">
        <v>31</v>
      </c>
      <c r="I5" s="8">
        <v>40574</v>
      </c>
      <c r="J5" s="29">
        <f t="shared" ref="J5:J16" si="0">I5-E$5+1</f>
        <v>31</v>
      </c>
      <c r="K5" s="2"/>
      <c r="L5" s="9" t="s">
        <v>16</v>
      </c>
      <c r="M5" s="2"/>
      <c r="N5" s="2" t="s">
        <v>16</v>
      </c>
      <c r="O5" s="2"/>
      <c r="P5" s="2" t="s">
        <v>16</v>
      </c>
      <c r="Q5" s="8" t="s">
        <v>16</v>
      </c>
      <c r="R5" s="2"/>
      <c r="S5" s="3"/>
      <c r="T5" s="3"/>
      <c r="U5" s="2"/>
      <c r="V5" s="2"/>
      <c r="W5" s="2"/>
      <c r="X5" s="2"/>
    </row>
    <row r="6" spans="1:24" ht="15" x14ac:dyDescent="0.2">
      <c r="A6" s="2"/>
      <c r="B6" s="1" t="s">
        <v>35</v>
      </c>
      <c r="C6" s="2"/>
      <c r="D6" s="2"/>
      <c r="E6" s="65">
        <v>0.1</v>
      </c>
      <c r="F6" s="2"/>
      <c r="G6" s="1" t="s">
        <v>22</v>
      </c>
      <c r="H6" s="2">
        <v>59</v>
      </c>
      <c r="I6" s="8">
        <v>40602</v>
      </c>
      <c r="J6" s="29">
        <f t="shared" si="0"/>
        <v>59</v>
      </c>
      <c r="K6" s="2"/>
      <c r="L6" s="9" t="s">
        <v>16</v>
      </c>
      <c r="M6" s="2"/>
      <c r="N6" s="2" t="s">
        <v>16</v>
      </c>
      <c r="O6" s="2"/>
      <c r="P6" s="2" t="s">
        <v>16</v>
      </c>
      <c r="Q6" s="8" t="s">
        <v>16</v>
      </c>
      <c r="R6" s="2"/>
      <c r="S6" s="3"/>
      <c r="T6" s="3"/>
      <c r="U6" s="2"/>
      <c r="V6" s="2"/>
      <c r="W6" s="2"/>
      <c r="X6" s="2"/>
    </row>
    <row r="7" spans="1:24" ht="15" x14ac:dyDescent="0.2">
      <c r="A7" s="2"/>
      <c r="B7" s="1" t="s">
        <v>36</v>
      </c>
      <c r="C7" s="2"/>
      <c r="D7" s="2"/>
      <c r="E7" s="65">
        <v>12</v>
      </c>
      <c r="F7" s="2"/>
      <c r="G7" s="1" t="s">
        <v>23</v>
      </c>
      <c r="H7" s="2">
        <v>90</v>
      </c>
      <c r="I7" s="8">
        <v>40633</v>
      </c>
      <c r="J7" s="29">
        <f t="shared" si="0"/>
        <v>90</v>
      </c>
      <c r="K7" s="2"/>
      <c r="L7" s="2"/>
      <c r="M7" s="2"/>
      <c r="N7" s="2" t="s">
        <v>16</v>
      </c>
      <c r="O7" s="2"/>
      <c r="P7" s="2" t="s">
        <v>16</v>
      </c>
      <c r="Q7" s="8" t="s">
        <v>16</v>
      </c>
      <c r="R7" s="2"/>
      <c r="S7" s="3"/>
      <c r="T7" s="3"/>
      <c r="U7" s="2"/>
      <c r="V7" s="2"/>
      <c r="W7" s="2"/>
      <c r="X7" s="2"/>
    </row>
    <row r="8" spans="1:24" x14ac:dyDescent="0.2">
      <c r="A8" s="2"/>
      <c r="B8" s="11" t="s">
        <v>37</v>
      </c>
      <c r="C8" s="5"/>
      <c r="D8" s="5"/>
      <c r="E8" s="31">
        <v>365.25</v>
      </c>
      <c r="F8" s="2"/>
      <c r="G8" s="1" t="s">
        <v>24</v>
      </c>
      <c r="H8" s="2">
        <v>120</v>
      </c>
      <c r="I8" s="8">
        <v>40663</v>
      </c>
      <c r="J8" s="29">
        <f t="shared" si="0"/>
        <v>120</v>
      </c>
      <c r="K8" s="2"/>
      <c r="L8" s="2"/>
      <c r="M8" s="2"/>
      <c r="N8" s="2" t="s">
        <v>16</v>
      </c>
      <c r="O8" s="2"/>
      <c r="P8" s="2" t="s">
        <v>34</v>
      </c>
      <c r="Q8" s="8" t="s">
        <v>16</v>
      </c>
      <c r="R8" s="2"/>
      <c r="S8" s="3"/>
      <c r="T8" s="3"/>
      <c r="U8" s="2"/>
      <c r="V8" s="2"/>
      <c r="W8" s="2"/>
      <c r="X8" s="2"/>
    </row>
    <row r="9" spans="1:24" x14ac:dyDescent="0.2">
      <c r="A9" s="2"/>
      <c r="B9" s="2" t="s">
        <v>16</v>
      </c>
      <c r="C9" s="2"/>
      <c r="D9" s="2"/>
      <c r="E9" s="2"/>
      <c r="F9" s="2"/>
      <c r="G9" s="1" t="s">
        <v>25</v>
      </c>
      <c r="H9" s="2">
        <v>151</v>
      </c>
      <c r="I9" s="8">
        <v>40694</v>
      </c>
      <c r="J9" s="29">
        <f t="shared" si="0"/>
        <v>151</v>
      </c>
      <c r="K9" s="2"/>
      <c r="L9" s="2"/>
      <c r="M9" s="2"/>
      <c r="N9" s="2" t="s">
        <v>16</v>
      </c>
      <c r="O9" s="2"/>
      <c r="P9" s="2" t="s">
        <v>16</v>
      </c>
      <c r="Q9" s="8" t="s">
        <v>16</v>
      </c>
      <c r="R9" s="2"/>
      <c r="S9" s="3"/>
      <c r="T9" s="3"/>
      <c r="U9" s="2"/>
      <c r="V9" s="2"/>
      <c r="W9" s="2"/>
      <c r="X9" s="2"/>
    </row>
    <row r="10" spans="1:24" ht="15" x14ac:dyDescent="0.2">
      <c r="A10" s="2"/>
      <c r="B10" s="126" t="s">
        <v>49</v>
      </c>
      <c r="C10" s="127"/>
      <c r="D10" s="127"/>
      <c r="E10" s="128"/>
      <c r="F10" s="2"/>
      <c r="G10" s="1" t="s">
        <v>26</v>
      </c>
      <c r="H10" s="2">
        <v>181</v>
      </c>
      <c r="I10" s="8">
        <v>40724</v>
      </c>
      <c r="J10" s="29">
        <f t="shared" si="0"/>
        <v>181</v>
      </c>
      <c r="K10" s="2"/>
      <c r="L10" s="2"/>
      <c r="M10" s="2"/>
      <c r="N10" s="2" t="s">
        <v>16</v>
      </c>
      <c r="O10" s="2"/>
      <c r="P10" s="2" t="s">
        <v>16</v>
      </c>
      <c r="Q10" s="8" t="s">
        <v>16</v>
      </c>
      <c r="R10" s="2"/>
      <c r="S10" s="161" t="s">
        <v>19</v>
      </c>
      <c r="T10" s="162"/>
      <c r="U10" s="66">
        <v>20</v>
      </c>
      <c r="W10" s="2"/>
      <c r="X10" s="2"/>
    </row>
    <row r="11" spans="1:24" ht="15" x14ac:dyDescent="0.2">
      <c r="A11" s="2"/>
      <c r="B11" s="129" t="s">
        <v>16</v>
      </c>
      <c r="C11" s="130"/>
      <c r="D11" s="130"/>
      <c r="E11" s="131"/>
      <c r="F11" s="2"/>
      <c r="G11" s="1" t="s">
        <v>27</v>
      </c>
      <c r="H11" s="2">
        <v>212</v>
      </c>
      <c r="I11" s="8">
        <v>40755</v>
      </c>
      <c r="J11" s="29">
        <f t="shared" si="0"/>
        <v>212</v>
      </c>
      <c r="K11" s="2"/>
      <c r="L11" s="2"/>
      <c r="M11" s="2"/>
      <c r="N11" s="2" t="s">
        <v>16</v>
      </c>
      <c r="O11" s="2"/>
      <c r="P11" s="2" t="s">
        <v>16</v>
      </c>
      <c r="Q11" s="8" t="s">
        <v>16</v>
      </c>
      <c r="R11" s="2"/>
      <c r="S11" s="154" t="s">
        <v>18</v>
      </c>
      <c r="T11" s="155"/>
      <c r="U11" s="64">
        <v>40793</v>
      </c>
      <c r="V11" s="3" t="s">
        <v>16</v>
      </c>
      <c r="W11" s="2"/>
      <c r="X11" s="2"/>
    </row>
    <row r="12" spans="1:24" x14ac:dyDescent="0.2">
      <c r="A12" s="2"/>
      <c r="B12" s="132"/>
      <c r="C12" s="133"/>
      <c r="D12" s="133"/>
      <c r="E12" s="134"/>
      <c r="F12" s="2"/>
      <c r="G12" s="1" t="s">
        <v>28</v>
      </c>
      <c r="H12" s="2">
        <v>243</v>
      </c>
      <c r="I12" s="8">
        <v>40786</v>
      </c>
      <c r="J12" s="29">
        <f t="shared" si="0"/>
        <v>243</v>
      </c>
      <c r="K12" s="2"/>
      <c r="L12" s="2"/>
      <c r="M12" s="2"/>
      <c r="N12" s="2" t="s">
        <v>16</v>
      </c>
      <c r="O12" s="2"/>
      <c r="P12" s="2" t="s">
        <v>16</v>
      </c>
      <c r="Q12" s="8" t="s">
        <v>16</v>
      </c>
      <c r="R12" s="2"/>
      <c r="S12" s="154" t="s">
        <v>17</v>
      </c>
      <c r="T12" s="155"/>
      <c r="U12" s="18">
        <f>E5</f>
        <v>40544</v>
      </c>
      <c r="V12" s="2"/>
      <c r="W12" s="2"/>
      <c r="X12" s="2"/>
    </row>
    <row r="13" spans="1:24" x14ac:dyDescent="0.2">
      <c r="A13" s="2"/>
      <c r="B13" s="132"/>
      <c r="C13" s="133"/>
      <c r="D13" s="133"/>
      <c r="E13" s="134"/>
      <c r="F13" s="2"/>
      <c r="G13" s="1" t="s">
        <v>29</v>
      </c>
      <c r="H13" s="2">
        <v>273</v>
      </c>
      <c r="I13" s="8">
        <v>40816</v>
      </c>
      <c r="J13" s="29">
        <f t="shared" si="0"/>
        <v>273</v>
      </c>
      <c r="K13" s="2"/>
      <c r="L13" s="2"/>
      <c r="M13" s="2"/>
      <c r="N13" s="2" t="s">
        <v>16</v>
      </c>
      <c r="O13" s="2"/>
      <c r="P13" s="2" t="s">
        <v>16</v>
      </c>
      <c r="Q13" s="8" t="s">
        <v>16</v>
      </c>
      <c r="R13" s="2"/>
      <c r="S13" s="132" t="s">
        <v>45</v>
      </c>
      <c r="T13" s="134"/>
      <c r="U13" s="4">
        <f>U11-U12</f>
        <v>249</v>
      </c>
      <c r="V13" s="2"/>
      <c r="W13" s="2"/>
      <c r="X13" s="2"/>
    </row>
    <row r="14" spans="1:24" x14ac:dyDescent="0.2">
      <c r="A14" s="2"/>
      <c r="B14" s="132"/>
      <c r="C14" s="133"/>
      <c r="D14" s="133"/>
      <c r="E14" s="134"/>
      <c r="F14" s="2"/>
      <c r="G14" s="1" t="s">
        <v>30</v>
      </c>
      <c r="H14" s="2">
        <v>304</v>
      </c>
      <c r="I14" s="8">
        <v>40847</v>
      </c>
      <c r="J14" s="29">
        <f t="shared" si="0"/>
        <v>304</v>
      </c>
      <c r="K14" s="2"/>
      <c r="L14" s="2"/>
      <c r="M14" s="2"/>
      <c r="N14" s="2" t="s">
        <v>16</v>
      </c>
      <c r="O14" s="2"/>
      <c r="P14" s="2" t="s">
        <v>16</v>
      </c>
      <c r="Q14" s="8" t="s">
        <v>16</v>
      </c>
      <c r="R14" s="2"/>
      <c r="S14" s="156" t="s">
        <v>46</v>
      </c>
      <c r="T14" s="157"/>
      <c r="U14" s="7">
        <f>U10/((1+(E$6/E$7))^((E$7*U13)/E$8))</f>
        <v>18.687264941759487</v>
      </c>
      <c r="V14" s="2"/>
      <c r="W14" s="2"/>
      <c r="X14" s="2"/>
    </row>
    <row r="15" spans="1:24" x14ac:dyDescent="0.2">
      <c r="A15" s="2"/>
      <c r="B15" s="132"/>
      <c r="C15" s="133"/>
      <c r="D15" s="133"/>
      <c r="E15" s="134"/>
      <c r="F15" s="2"/>
      <c r="G15" s="1" t="s">
        <v>31</v>
      </c>
      <c r="H15" s="2">
        <v>334</v>
      </c>
      <c r="I15" s="8">
        <v>40877</v>
      </c>
      <c r="J15" s="29">
        <f t="shared" si="0"/>
        <v>334</v>
      </c>
      <c r="K15" s="2"/>
      <c r="L15" s="2"/>
      <c r="M15" s="2"/>
      <c r="N15" s="2" t="s">
        <v>16</v>
      </c>
      <c r="O15" s="2"/>
      <c r="P15" s="2" t="s">
        <v>16</v>
      </c>
      <c r="Q15" s="8" t="s">
        <v>16</v>
      </c>
      <c r="R15" s="2"/>
      <c r="S15" s="3" t="s">
        <v>16</v>
      </c>
      <c r="T15" s="3" t="s">
        <v>16</v>
      </c>
      <c r="U15" s="2" t="s">
        <v>16</v>
      </c>
      <c r="V15" s="2" t="s">
        <v>16</v>
      </c>
      <c r="W15" s="2" t="s">
        <v>16</v>
      </c>
      <c r="X15" s="2"/>
    </row>
    <row r="16" spans="1:24" x14ac:dyDescent="0.2">
      <c r="A16" s="2"/>
      <c r="B16" s="132"/>
      <c r="C16" s="133"/>
      <c r="D16" s="133"/>
      <c r="E16" s="134"/>
      <c r="F16" s="2"/>
      <c r="G16" s="11" t="s">
        <v>32</v>
      </c>
      <c r="H16" s="5">
        <v>365</v>
      </c>
      <c r="I16" s="12">
        <v>40908</v>
      </c>
      <c r="J16" s="30">
        <f t="shared" si="0"/>
        <v>365</v>
      </c>
      <c r="K16" s="2"/>
      <c r="L16" s="2"/>
      <c r="M16" s="2"/>
      <c r="N16" s="2" t="s">
        <v>16</v>
      </c>
      <c r="O16" s="2"/>
      <c r="P16" s="2" t="s">
        <v>16</v>
      </c>
      <c r="Q16" s="8" t="s">
        <v>16</v>
      </c>
      <c r="R16" s="2"/>
      <c r="S16" s="3" t="s">
        <v>16</v>
      </c>
      <c r="T16" s="3" t="s">
        <v>16</v>
      </c>
      <c r="U16" s="2" t="s">
        <v>16</v>
      </c>
      <c r="V16" s="2" t="s">
        <v>16</v>
      </c>
      <c r="W16" s="2" t="s">
        <v>16</v>
      </c>
      <c r="X16" s="2"/>
    </row>
    <row r="17" spans="1:24" x14ac:dyDescent="0.2">
      <c r="A17" s="2"/>
      <c r="B17" s="135"/>
      <c r="C17" s="136"/>
      <c r="D17" s="136"/>
      <c r="E17" s="137"/>
      <c r="F17" s="2"/>
      <c r="G17" s="2"/>
      <c r="H17" s="2"/>
      <c r="I17" s="2"/>
      <c r="J17" s="2"/>
      <c r="K17" s="2"/>
      <c r="L17" s="2"/>
      <c r="M17" s="2"/>
      <c r="N17" s="2"/>
      <c r="O17" s="2"/>
      <c r="P17" s="2"/>
      <c r="Q17" s="2"/>
      <c r="R17" s="3"/>
      <c r="S17" s="3"/>
      <c r="T17" s="3"/>
      <c r="U17" s="2"/>
      <c r="V17" s="2"/>
      <c r="W17" s="2"/>
      <c r="X17" s="2"/>
    </row>
    <row r="18" spans="1:24" ht="13.5" thickBot="1" x14ac:dyDescent="0.25">
      <c r="A18" s="2"/>
      <c r="B18" s="158" t="s">
        <v>16</v>
      </c>
      <c r="C18" s="158"/>
      <c r="D18" s="158"/>
      <c r="E18" s="2"/>
      <c r="F18" s="2"/>
      <c r="G18" s="2"/>
      <c r="H18" s="2"/>
      <c r="I18" s="2"/>
      <c r="J18" s="2"/>
      <c r="K18" s="2"/>
      <c r="L18" s="2"/>
      <c r="M18" s="2"/>
      <c r="N18" s="2"/>
      <c r="O18" s="2"/>
      <c r="P18" s="2"/>
      <c r="Q18" s="2"/>
      <c r="R18" s="3"/>
      <c r="S18" s="3"/>
      <c r="T18" s="3"/>
      <c r="U18" s="2"/>
      <c r="V18" s="2"/>
      <c r="W18" s="2"/>
      <c r="X18" s="2"/>
    </row>
    <row r="19" spans="1:24" x14ac:dyDescent="0.2">
      <c r="A19" s="6" t="s">
        <v>16</v>
      </c>
      <c r="B19" s="151" t="s">
        <v>0</v>
      </c>
      <c r="C19" s="141" t="s">
        <v>1</v>
      </c>
      <c r="D19" s="141" t="s">
        <v>2</v>
      </c>
      <c r="E19" s="141" t="s">
        <v>3</v>
      </c>
      <c r="F19" s="141" t="s">
        <v>4</v>
      </c>
      <c r="G19" s="141"/>
      <c r="H19" s="141" t="s">
        <v>5</v>
      </c>
      <c r="I19" s="141" t="s">
        <v>6</v>
      </c>
      <c r="J19" s="141" t="s">
        <v>7</v>
      </c>
      <c r="K19" s="141" t="s">
        <v>8</v>
      </c>
      <c r="L19" s="141" t="s">
        <v>9</v>
      </c>
      <c r="M19" s="141" t="s">
        <v>10</v>
      </c>
      <c r="N19" s="141" t="s">
        <v>11</v>
      </c>
      <c r="O19" s="141" t="s">
        <v>12</v>
      </c>
      <c r="P19" s="141" t="s">
        <v>13</v>
      </c>
      <c r="Q19" s="141" t="s">
        <v>14</v>
      </c>
      <c r="R19" s="147" t="s">
        <v>15</v>
      </c>
      <c r="S19" s="148" t="s">
        <v>38</v>
      </c>
      <c r="T19" s="144" t="s">
        <v>39</v>
      </c>
      <c r="U19" s="144" t="s">
        <v>40</v>
      </c>
      <c r="V19" s="144" t="s">
        <v>42</v>
      </c>
      <c r="W19" s="138" t="s">
        <v>41</v>
      </c>
      <c r="X19" s="2"/>
    </row>
    <row r="20" spans="1:24" x14ac:dyDescent="0.2">
      <c r="A20" s="4"/>
      <c r="B20" s="152"/>
      <c r="C20" s="142"/>
      <c r="D20" s="142"/>
      <c r="E20" s="142"/>
      <c r="F20" s="142"/>
      <c r="G20" s="142"/>
      <c r="H20" s="142"/>
      <c r="I20" s="142"/>
      <c r="J20" s="142"/>
      <c r="K20" s="142"/>
      <c r="L20" s="142"/>
      <c r="M20" s="142"/>
      <c r="N20" s="142"/>
      <c r="O20" s="142"/>
      <c r="P20" s="142"/>
      <c r="Q20" s="142"/>
      <c r="R20" s="145"/>
      <c r="S20" s="149"/>
      <c r="T20" s="145"/>
      <c r="U20" s="145"/>
      <c r="V20" s="145"/>
      <c r="W20" s="139"/>
      <c r="X20" s="2"/>
    </row>
    <row r="21" spans="1:24" x14ac:dyDescent="0.2">
      <c r="A21" s="4"/>
      <c r="B21" s="152"/>
      <c r="C21" s="142"/>
      <c r="D21" s="142"/>
      <c r="E21" s="142"/>
      <c r="F21" s="142"/>
      <c r="G21" s="142"/>
      <c r="H21" s="142"/>
      <c r="I21" s="142"/>
      <c r="J21" s="142"/>
      <c r="K21" s="142"/>
      <c r="L21" s="142"/>
      <c r="M21" s="142"/>
      <c r="N21" s="142"/>
      <c r="O21" s="142"/>
      <c r="P21" s="142"/>
      <c r="Q21" s="142"/>
      <c r="R21" s="145"/>
      <c r="S21" s="149"/>
      <c r="T21" s="145"/>
      <c r="U21" s="145"/>
      <c r="V21" s="145"/>
      <c r="W21" s="139"/>
      <c r="X21" s="2"/>
    </row>
    <row r="22" spans="1:24" x14ac:dyDescent="0.2">
      <c r="A22" s="4"/>
      <c r="B22" s="153"/>
      <c r="C22" s="143"/>
      <c r="D22" s="143"/>
      <c r="E22" s="143"/>
      <c r="F22" s="143"/>
      <c r="G22" s="143"/>
      <c r="H22" s="143"/>
      <c r="I22" s="143"/>
      <c r="J22" s="143"/>
      <c r="K22" s="143"/>
      <c r="L22" s="143"/>
      <c r="M22" s="143"/>
      <c r="N22" s="143"/>
      <c r="O22" s="143"/>
      <c r="P22" s="143"/>
      <c r="Q22" s="143"/>
      <c r="R22" s="146"/>
      <c r="S22" s="150"/>
      <c r="T22" s="146"/>
      <c r="U22" s="146"/>
      <c r="V22" s="146"/>
      <c r="W22" s="140"/>
      <c r="X22" s="2"/>
    </row>
    <row r="23" spans="1:24" ht="15" x14ac:dyDescent="0.2">
      <c r="A23" s="14">
        <v>40544</v>
      </c>
      <c r="B23" s="69">
        <v>0</v>
      </c>
      <c r="C23" s="69">
        <v>1.0191780810748734</v>
      </c>
      <c r="D23" s="69">
        <v>0</v>
      </c>
      <c r="E23" s="69">
        <v>0</v>
      </c>
      <c r="F23" s="99">
        <v>1.0191780810748734</v>
      </c>
      <c r="G23" s="99"/>
      <c r="H23" s="69">
        <v>0</v>
      </c>
      <c r="I23" s="70">
        <v>0</v>
      </c>
      <c r="J23" s="70">
        <v>10</v>
      </c>
      <c r="K23" s="70">
        <v>0</v>
      </c>
      <c r="L23" s="69">
        <v>10.191780810748735</v>
      </c>
      <c r="M23" s="69">
        <v>-4.263256414560601E-16</v>
      </c>
      <c r="N23" s="69">
        <v>0</v>
      </c>
      <c r="O23" s="69">
        <v>0.76438356080615522</v>
      </c>
      <c r="P23" s="69">
        <v>0</v>
      </c>
      <c r="Q23" s="69">
        <v>9.4273972499425795</v>
      </c>
      <c r="R23" s="69">
        <v>9.3480510931481682</v>
      </c>
      <c r="S23" s="19">
        <f>Q23+P23</f>
        <v>9.4273972499425795</v>
      </c>
      <c r="T23" s="67"/>
      <c r="U23" s="2">
        <f t="shared" ref="U23:U34" si="1">S23/((1+(E$6/E$7))^((E$7*J5)/E$8))</f>
        <v>9.3480510931481664</v>
      </c>
      <c r="V23" s="3">
        <f>U23-T23</f>
        <v>9.3480510931481664</v>
      </c>
      <c r="W23" s="20">
        <f>SUM(V23)</f>
        <v>9.3480510931481664</v>
      </c>
      <c r="X23" s="2"/>
    </row>
    <row r="24" spans="1:24" ht="15" x14ac:dyDescent="0.2">
      <c r="A24" s="15">
        <v>40575</v>
      </c>
      <c r="B24" s="69">
        <v>0</v>
      </c>
      <c r="C24" s="69">
        <v>0.92054794419665986</v>
      </c>
      <c r="D24" s="69">
        <v>0</v>
      </c>
      <c r="E24" s="69">
        <v>0</v>
      </c>
      <c r="F24" s="99">
        <v>0.92054794419665986</v>
      </c>
      <c r="G24" s="99"/>
      <c r="H24" s="69">
        <v>0</v>
      </c>
      <c r="I24" s="70">
        <v>0</v>
      </c>
      <c r="J24" s="70">
        <v>9.9999999999999982</v>
      </c>
      <c r="K24" s="70">
        <v>0</v>
      </c>
      <c r="L24" s="69">
        <v>9.2054794419665971</v>
      </c>
      <c r="M24" s="69">
        <v>9.9475983006414035E-16</v>
      </c>
      <c r="N24" s="69">
        <v>0</v>
      </c>
      <c r="O24" s="69">
        <v>0.69041095814749487</v>
      </c>
      <c r="P24" s="69">
        <v>0</v>
      </c>
      <c r="Q24" s="69">
        <v>8.5150684838191033</v>
      </c>
      <c r="R24" s="69">
        <v>17.727238746595393</v>
      </c>
      <c r="S24" s="19">
        <f t="shared" ref="S24:S34" si="2">Q24+P24</f>
        <v>8.5150684838191033</v>
      </c>
      <c r="T24" s="67"/>
      <c r="U24" s="2">
        <f t="shared" si="1"/>
        <v>8.3791876534472269</v>
      </c>
      <c r="V24" s="3">
        <f t="shared" ref="V24:V34" si="3">U24-T24</f>
        <v>8.3791876534472269</v>
      </c>
      <c r="W24" s="21">
        <f>SUM(V23:V24)</f>
        <v>17.727238746595393</v>
      </c>
      <c r="X24" s="2"/>
    </row>
    <row r="25" spans="1:24" ht="15" x14ac:dyDescent="0.2">
      <c r="A25" s="15">
        <v>40603</v>
      </c>
      <c r="B25" s="69">
        <v>0</v>
      </c>
      <c r="C25" s="69">
        <v>1.0191780810748734</v>
      </c>
      <c r="D25" s="69">
        <v>0</v>
      </c>
      <c r="E25" s="69">
        <v>0</v>
      </c>
      <c r="F25" s="99">
        <v>1.0191780810748734</v>
      </c>
      <c r="G25" s="99"/>
      <c r="H25" s="69">
        <v>0</v>
      </c>
      <c r="I25" s="70">
        <v>0</v>
      </c>
      <c r="J25" s="70">
        <v>10</v>
      </c>
      <c r="K25" s="70">
        <v>0</v>
      </c>
      <c r="L25" s="69">
        <v>10.191780810748735</v>
      </c>
      <c r="M25" s="69">
        <v>-4.263256414560601E-16</v>
      </c>
      <c r="N25" s="69">
        <v>0</v>
      </c>
      <c r="O25" s="69">
        <v>0.76438356080615522</v>
      </c>
      <c r="P25" s="69">
        <v>0</v>
      </c>
      <c r="Q25" s="69">
        <v>9.4273972499425795</v>
      </c>
      <c r="R25" s="69">
        <v>26.926116530414408</v>
      </c>
      <c r="S25" s="19">
        <f t="shared" si="2"/>
        <v>9.4273972499425795</v>
      </c>
      <c r="T25" s="67"/>
      <c r="U25" s="2">
        <f t="shared" si="1"/>
        <v>9.198877783819011</v>
      </c>
      <c r="V25" s="3">
        <f t="shared" si="3"/>
        <v>9.198877783819011</v>
      </c>
      <c r="W25" s="21">
        <f>SUM(V23:V25)</f>
        <v>26.926116530414404</v>
      </c>
      <c r="X25" s="2"/>
    </row>
    <row r="26" spans="1:24" ht="15" x14ac:dyDescent="0.2">
      <c r="A26" s="15">
        <v>40634</v>
      </c>
      <c r="B26" s="69">
        <v>0</v>
      </c>
      <c r="C26" s="69">
        <v>0.98630136878213548</v>
      </c>
      <c r="D26" s="69">
        <v>0</v>
      </c>
      <c r="E26" s="69">
        <v>0</v>
      </c>
      <c r="F26" s="99">
        <v>0.98630136878213548</v>
      </c>
      <c r="G26" s="99"/>
      <c r="H26" s="69">
        <v>0</v>
      </c>
      <c r="I26" s="70">
        <v>0</v>
      </c>
      <c r="J26" s="70">
        <v>9.9999999999999982</v>
      </c>
      <c r="K26" s="70">
        <v>0</v>
      </c>
      <c r="L26" s="69">
        <v>9.8630136878213541</v>
      </c>
      <c r="M26" s="69">
        <v>5.6843418860808016E-16</v>
      </c>
      <c r="N26" s="69">
        <v>0</v>
      </c>
      <c r="O26" s="69">
        <v>0.73972602658660147</v>
      </c>
      <c r="P26" s="69">
        <v>0</v>
      </c>
      <c r="Q26" s="69">
        <v>9.1232876612347535</v>
      </c>
      <c r="R26" s="69">
        <v>35.755738093392125</v>
      </c>
      <c r="S26" s="19">
        <f t="shared" si="2"/>
        <v>9.1232876612347535</v>
      </c>
      <c r="T26" s="67"/>
      <c r="U26" s="2">
        <f t="shared" si="1"/>
        <v>8.8296215629777173</v>
      </c>
      <c r="V26" s="3">
        <f t="shared" si="3"/>
        <v>8.8296215629777173</v>
      </c>
      <c r="W26" s="21">
        <f>SUM(V23:V26)</f>
        <v>35.755738093392125</v>
      </c>
      <c r="X26" s="2"/>
    </row>
    <row r="27" spans="1:24" ht="15" x14ac:dyDescent="0.2">
      <c r="A27" s="15">
        <v>40664</v>
      </c>
      <c r="B27" s="69">
        <v>0</v>
      </c>
      <c r="C27" s="69">
        <v>1.0191780810748734</v>
      </c>
      <c r="D27" s="69">
        <v>0</v>
      </c>
      <c r="E27" s="69">
        <v>0</v>
      </c>
      <c r="F27" s="99">
        <v>1.0191780810748734</v>
      </c>
      <c r="G27" s="99"/>
      <c r="H27" s="69">
        <v>0</v>
      </c>
      <c r="I27" s="70">
        <v>0</v>
      </c>
      <c r="J27" s="70">
        <v>10</v>
      </c>
      <c r="K27" s="70">
        <v>0</v>
      </c>
      <c r="L27" s="69">
        <v>10.191780810748735</v>
      </c>
      <c r="M27" s="69">
        <v>-4.263256414560601E-16</v>
      </c>
      <c r="N27" s="69">
        <v>0</v>
      </c>
      <c r="O27" s="69">
        <v>0.76438356080615522</v>
      </c>
      <c r="P27" s="69">
        <v>0</v>
      </c>
      <c r="Q27" s="69">
        <v>9.4273972499425795</v>
      </c>
      <c r="R27" s="69">
        <v>44.802888262140335</v>
      </c>
      <c r="S27" s="19">
        <f t="shared" si="2"/>
        <v>9.4273972499425795</v>
      </c>
      <c r="T27" s="67"/>
      <c r="U27" s="2">
        <f t="shared" si="1"/>
        <v>9.0471501687482103</v>
      </c>
      <c r="V27" s="3">
        <f t="shared" si="3"/>
        <v>9.0471501687482103</v>
      </c>
      <c r="W27" s="21">
        <f>SUM(V23:V27)</f>
        <v>44.802888262140335</v>
      </c>
      <c r="X27" s="2"/>
    </row>
    <row r="28" spans="1:24" ht="15" x14ac:dyDescent="0.2">
      <c r="A28" s="15">
        <v>40695</v>
      </c>
      <c r="B28" s="69">
        <v>0</v>
      </c>
      <c r="C28" s="69">
        <v>0.98630136878213548</v>
      </c>
      <c r="D28" s="69">
        <v>0</v>
      </c>
      <c r="E28" s="69">
        <v>0</v>
      </c>
      <c r="F28" s="99">
        <v>0.98630136878213548</v>
      </c>
      <c r="G28" s="99"/>
      <c r="H28" s="69">
        <v>0</v>
      </c>
      <c r="I28" s="70">
        <v>0</v>
      </c>
      <c r="J28" s="70">
        <v>9.9999999999999982</v>
      </c>
      <c r="K28" s="70">
        <v>0</v>
      </c>
      <c r="L28" s="69">
        <v>9.8630136878213541</v>
      </c>
      <c r="M28" s="69">
        <v>5.6843418860808016E-16</v>
      </c>
      <c r="N28" s="69">
        <v>0</v>
      </c>
      <c r="O28" s="69">
        <v>0.73972602658660147</v>
      </c>
      <c r="P28" s="69">
        <v>0</v>
      </c>
      <c r="Q28" s="69">
        <v>9.1232876612347535</v>
      </c>
      <c r="R28" s="69">
        <v>53.486872775337382</v>
      </c>
      <c r="S28" s="19">
        <f t="shared" si="2"/>
        <v>9.1232876612347535</v>
      </c>
      <c r="T28" s="67"/>
      <c r="U28" s="2">
        <f t="shared" si="1"/>
        <v>8.6839845131970499</v>
      </c>
      <c r="V28" s="3">
        <f t="shared" si="3"/>
        <v>8.6839845131970499</v>
      </c>
      <c r="W28" s="21">
        <f>SUM(V23:V28)</f>
        <v>53.486872775337389</v>
      </c>
      <c r="X28" s="2"/>
    </row>
    <row r="29" spans="1:24" ht="15" x14ac:dyDescent="0.2">
      <c r="A29" s="15">
        <v>40725</v>
      </c>
      <c r="B29" s="69">
        <v>0</v>
      </c>
      <c r="C29" s="69">
        <v>1.0191780810748734</v>
      </c>
      <c r="D29" s="69">
        <v>0</v>
      </c>
      <c r="E29" s="69">
        <v>0</v>
      </c>
      <c r="F29" s="99">
        <v>1.0191780810748734</v>
      </c>
      <c r="G29" s="99"/>
      <c r="H29" s="69">
        <v>0</v>
      </c>
      <c r="I29" s="70">
        <v>0</v>
      </c>
      <c r="J29" s="70">
        <v>10</v>
      </c>
      <c r="K29" s="70">
        <v>0</v>
      </c>
      <c r="L29" s="69">
        <v>10.191780810748735</v>
      </c>
      <c r="M29" s="69">
        <v>-4.263256414560601E-16</v>
      </c>
      <c r="N29" s="69">
        <v>0</v>
      </c>
      <c r="O29" s="69">
        <v>0.76438356080615522</v>
      </c>
      <c r="P29" s="69">
        <v>0</v>
      </c>
      <c r="Q29" s="69">
        <v>9.4273972499425795</v>
      </c>
      <c r="R29" s="69">
        <v>62.384797946150933</v>
      </c>
      <c r="S29" s="19">
        <f t="shared" si="2"/>
        <v>9.4273972499425795</v>
      </c>
      <c r="T29" s="67"/>
      <c r="U29" s="2">
        <f t="shared" si="1"/>
        <v>8.8979251708135543</v>
      </c>
      <c r="V29" s="3">
        <f t="shared" si="3"/>
        <v>8.8979251708135543</v>
      </c>
      <c r="W29" s="21">
        <f>SUM(V23:V29)</f>
        <v>62.38479794615094</v>
      </c>
      <c r="X29" s="2"/>
    </row>
    <row r="30" spans="1:24" ht="15" x14ac:dyDescent="0.2">
      <c r="A30" s="15">
        <v>40756</v>
      </c>
      <c r="B30" s="69">
        <v>0</v>
      </c>
      <c r="C30" s="69">
        <v>1.0191780810748734</v>
      </c>
      <c r="D30" s="69">
        <v>0</v>
      </c>
      <c r="E30" s="69">
        <v>0</v>
      </c>
      <c r="F30" s="99">
        <v>1.0191780810748734</v>
      </c>
      <c r="G30" s="99"/>
      <c r="H30" s="69">
        <v>0</v>
      </c>
      <c r="I30" s="70">
        <v>0</v>
      </c>
      <c r="J30" s="70">
        <v>10</v>
      </c>
      <c r="K30" s="70">
        <v>0</v>
      </c>
      <c r="L30" s="69">
        <v>10.191780810748735</v>
      </c>
      <c r="M30" s="69">
        <v>-4.263256414560601E-16</v>
      </c>
      <c r="N30" s="69">
        <v>0</v>
      </c>
      <c r="O30" s="69">
        <v>0.76438356080615522</v>
      </c>
      <c r="P30" s="69">
        <v>0</v>
      </c>
      <c r="Q30" s="69">
        <v>9.4273972499425795</v>
      </c>
      <c r="R30" s="69">
        <v>71.207833288199438</v>
      </c>
      <c r="S30" s="19">
        <f t="shared" si="2"/>
        <v>9.4273972499425795</v>
      </c>
      <c r="T30" s="67"/>
      <c r="U30" s="2">
        <f t="shared" si="1"/>
        <v>8.8230353420485024</v>
      </c>
      <c r="V30" s="3">
        <f t="shared" si="3"/>
        <v>8.8230353420485024</v>
      </c>
      <c r="W30" s="21">
        <f>SUM(V23:V30)</f>
        <v>71.207833288199438</v>
      </c>
      <c r="X30" s="2"/>
    </row>
    <row r="31" spans="1:24" ht="15" x14ac:dyDescent="0.2">
      <c r="A31" s="15">
        <v>40787</v>
      </c>
      <c r="B31" s="69">
        <v>0</v>
      </c>
      <c r="C31" s="69">
        <v>0.98630136878213548</v>
      </c>
      <c r="D31" s="69">
        <v>0</v>
      </c>
      <c r="E31" s="69">
        <v>0</v>
      </c>
      <c r="F31" s="99">
        <v>0.98630136878213548</v>
      </c>
      <c r="G31" s="99"/>
      <c r="H31" s="69">
        <v>0</v>
      </c>
      <c r="I31" s="70">
        <v>0</v>
      </c>
      <c r="J31" s="70">
        <v>9.9999999999999982</v>
      </c>
      <c r="K31" s="70">
        <v>0</v>
      </c>
      <c r="L31" s="69">
        <v>9.8630136878213541</v>
      </c>
      <c r="M31" s="69">
        <v>1.7053025658242404E-15</v>
      </c>
      <c r="N31" s="69">
        <v>0</v>
      </c>
      <c r="O31" s="69">
        <v>0.73972602658660147</v>
      </c>
      <c r="P31" s="69">
        <v>20</v>
      </c>
      <c r="Q31" s="69">
        <v>-10.876712338765246</v>
      </c>
      <c r="R31" s="69">
        <v>60.989434325298866</v>
      </c>
      <c r="S31" s="19">
        <f t="shared" si="2"/>
        <v>9.1232876612347535</v>
      </c>
      <c r="T31" s="67">
        <f>U14</f>
        <v>18.687264941759487</v>
      </c>
      <c r="U31" s="2">
        <f t="shared" si="1"/>
        <v>8.4688659788589149</v>
      </c>
      <c r="V31" s="3">
        <f t="shared" si="3"/>
        <v>-10.218398962900572</v>
      </c>
      <c r="W31" s="21">
        <f>SUM(V23:V31)</f>
        <v>60.989434325298866</v>
      </c>
      <c r="X31" s="2"/>
    </row>
    <row r="32" spans="1:24" ht="15" x14ac:dyDescent="0.2">
      <c r="A32" s="15">
        <v>40817</v>
      </c>
      <c r="B32" s="69">
        <v>0</v>
      </c>
      <c r="C32" s="69">
        <v>1.0191780810748734</v>
      </c>
      <c r="D32" s="69">
        <v>0</v>
      </c>
      <c r="E32" s="69">
        <v>0</v>
      </c>
      <c r="F32" s="99">
        <v>1.0191780810748734</v>
      </c>
      <c r="G32" s="99"/>
      <c r="H32" s="69">
        <v>0</v>
      </c>
      <c r="I32" s="70">
        <v>0</v>
      </c>
      <c r="J32" s="70">
        <v>10</v>
      </c>
      <c r="K32" s="70">
        <v>0</v>
      </c>
      <c r="L32" s="69">
        <v>10.191780810748735</v>
      </c>
      <c r="M32" s="69">
        <v>-4.263256414560601E-16</v>
      </c>
      <c r="N32" s="69">
        <v>0</v>
      </c>
      <c r="O32" s="69">
        <v>0.76438356080615522</v>
      </c>
      <c r="P32" s="69">
        <v>0</v>
      </c>
      <c r="Q32" s="69">
        <v>9.4273972499425795</v>
      </c>
      <c r="R32" s="69">
        <v>69.666941251643308</v>
      </c>
      <c r="S32" s="19">
        <f t="shared" si="2"/>
        <v>9.4273972499425795</v>
      </c>
      <c r="T32" s="67"/>
      <c r="U32" s="2">
        <f t="shared" si="1"/>
        <v>8.6775069263444493</v>
      </c>
      <c r="V32" s="3">
        <f t="shared" si="3"/>
        <v>8.6775069263444493</v>
      </c>
      <c r="W32" s="21">
        <f>SUM(V23:V32)</f>
        <v>69.666941251643323</v>
      </c>
      <c r="X32" s="2"/>
    </row>
    <row r="33" spans="1:24" ht="15" x14ac:dyDescent="0.2">
      <c r="A33" s="15">
        <v>40848</v>
      </c>
      <c r="B33" s="69">
        <v>0</v>
      </c>
      <c r="C33" s="69">
        <v>0.98630136878213548</v>
      </c>
      <c r="D33" s="69">
        <v>0</v>
      </c>
      <c r="E33" s="69">
        <v>0</v>
      </c>
      <c r="F33" s="99">
        <v>0.98630136878213548</v>
      </c>
      <c r="G33" s="99"/>
      <c r="H33" s="69">
        <v>0</v>
      </c>
      <c r="I33" s="70">
        <v>0</v>
      </c>
      <c r="J33" s="70">
        <v>9.9999999999999982</v>
      </c>
      <c r="K33" s="70">
        <v>0</v>
      </c>
      <c r="L33" s="69">
        <v>9.8630136878213541</v>
      </c>
      <c r="M33" s="69">
        <v>5.6843418860808016E-16</v>
      </c>
      <c r="N33" s="69">
        <v>0</v>
      </c>
      <c r="O33" s="69">
        <v>0.73972602658660147</v>
      </c>
      <c r="P33" s="69">
        <v>0</v>
      </c>
      <c r="Q33" s="69">
        <v>9.1232876612347535</v>
      </c>
      <c r="R33" s="69">
        <v>77.996120535285257</v>
      </c>
      <c r="S33" s="19">
        <f t="shared" si="2"/>
        <v>9.1232876612347535</v>
      </c>
      <c r="T33" s="67"/>
      <c r="U33" s="2">
        <f t="shared" si="1"/>
        <v>8.3291792836419454</v>
      </c>
      <c r="V33" s="3">
        <f t="shared" si="3"/>
        <v>8.3291792836419454</v>
      </c>
      <c r="W33" s="21">
        <f>SUM(V23:V33)</f>
        <v>77.996120535285272</v>
      </c>
      <c r="X33" s="2"/>
    </row>
    <row r="34" spans="1:24" ht="15.75" thickBot="1" x14ac:dyDescent="0.25">
      <c r="A34" s="16">
        <v>40878</v>
      </c>
      <c r="B34" s="74">
        <v>0</v>
      </c>
      <c r="C34" s="75">
        <v>1.0191780810748734</v>
      </c>
      <c r="D34" s="75">
        <v>0</v>
      </c>
      <c r="E34" s="75">
        <v>0</v>
      </c>
      <c r="F34" s="113">
        <v>1.0191780810748734</v>
      </c>
      <c r="G34" s="113"/>
      <c r="H34" s="75">
        <v>0</v>
      </c>
      <c r="I34" s="76">
        <v>0</v>
      </c>
      <c r="J34" s="76">
        <v>10</v>
      </c>
      <c r="K34" s="76">
        <v>0</v>
      </c>
      <c r="L34" s="75">
        <v>10.191780810748735</v>
      </c>
      <c r="M34" s="75">
        <v>-4.263256414560601E-16</v>
      </c>
      <c r="N34" s="75">
        <v>0</v>
      </c>
      <c r="O34" s="75">
        <v>0.76438356080615522</v>
      </c>
      <c r="P34" s="75">
        <v>0</v>
      </c>
      <c r="Q34" s="75">
        <v>9.4273972499425795</v>
      </c>
      <c r="R34" s="77">
        <v>86.530499412574571</v>
      </c>
      <c r="S34" s="22">
        <f t="shared" si="2"/>
        <v>9.4273972499425795</v>
      </c>
      <c r="T34" s="68">
        <v>0</v>
      </c>
      <c r="U34" s="23">
        <f t="shared" si="1"/>
        <v>8.534378877289317</v>
      </c>
      <c r="V34" s="24">
        <f t="shared" si="3"/>
        <v>8.534378877289317</v>
      </c>
      <c r="W34" s="25">
        <f>SUM(V23:V34)</f>
        <v>86.530499412574585</v>
      </c>
      <c r="X34" s="2"/>
    </row>
    <row r="35" spans="1:24" x14ac:dyDescent="0.2">
      <c r="A35" s="2"/>
      <c r="B35" s="2"/>
      <c r="C35" s="2"/>
      <c r="D35" s="2"/>
      <c r="E35" s="2"/>
      <c r="F35" s="2"/>
      <c r="G35" s="2"/>
      <c r="H35" s="2"/>
      <c r="I35" s="2"/>
      <c r="J35" s="2"/>
      <c r="K35" s="2"/>
      <c r="L35" s="2"/>
      <c r="M35" s="2"/>
      <c r="N35" s="2"/>
      <c r="O35" s="2"/>
      <c r="P35" s="2"/>
      <c r="Q35" s="2"/>
      <c r="R35" s="3"/>
      <c r="S35" s="3"/>
      <c r="T35" s="3"/>
      <c r="U35" s="2"/>
      <c r="V35" s="2"/>
      <c r="W35" s="2"/>
      <c r="X35" s="2"/>
    </row>
    <row r="36" spans="1:24" x14ac:dyDescent="0.2">
      <c r="A36" s="2"/>
      <c r="B36" s="2"/>
      <c r="C36" s="2"/>
      <c r="D36" s="2"/>
      <c r="E36" s="2"/>
      <c r="F36" s="2"/>
      <c r="G36" s="2"/>
      <c r="H36" s="2"/>
      <c r="I36" s="2"/>
      <c r="J36" s="2"/>
      <c r="K36" s="2"/>
      <c r="L36" s="2"/>
      <c r="M36" s="2"/>
      <c r="N36" s="2"/>
      <c r="O36" s="2"/>
      <c r="P36" s="2"/>
      <c r="Q36" s="2"/>
      <c r="R36" s="3" t="s">
        <v>16</v>
      </c>
      <c r="S36" s="3"/>
      <c r="T36" s="3"/>
      <c r="U36" s="2"/>
      <c r="V36" s="2"/>
      <c r="W36" s="2"/>
      <c r="X36" s="2"/>
    </row>
    <row r="37" spans="1:24" x14ac:dyDescent="0.2">
      <c r="S37" s="62"/>
      <c r="U37" s="2"/>
    </row>
    <row r="38" spans="1:24" x14ac:dyDescent="0.2">
      <c r="S38" s="62"/>
      <c r="U38" s="2"/>
    </row>
  </sheetData>
  <mergeCells count="45">
    <mergeCell ref="G3:G4"/>
    <mergeCell ref="H3:H4"/>
    <mergeCell ref="I3:I4"/>
    <mergeCell ref="J3:J4"/>
    <mergeCell ref="S10:T10"/>
    <mergeCell ref="S11:T11"/>
    <mergeCell ref="S12:T12"/>
    <mergeCell ref="S13:T13"/>
    <mergeCell ref="S14:T14"/>
    <mergeCell ref="B18:D18"/>
    <mergeCell ref="L19:L22"/>
    <mergeCell ref="M19:M22"/>
    <mergeCell ref="B19:B22"/>
    <mergeCell ref="C19:C22"/>
    <mergeCell ref="D19:D22"/>
    <mergeCell ref="E19:E22"/>
    <mergeCell ref="F19:G22"/>
    <mergeCell ref="W19:W22"/>
    <mergeCell ref="F23:G23"/>
    <mergeCell ref="F24:G24"/>
    <mergeCell ref="N19:N22"/>
    <mergeCell ref="O19:O22"/>
    <mergeCell ref="T19:T22"/>
    <mergeCell ref="U19:U22"/>
    <mergeCell ref="V19:V22"/>
    <mergeCell ref="P19:P22"/>
    <mergeCell ref="Q19:Q22"/>
    <mergeCell ref="R19:R22"/>
    <mergeCell ref="S19:S22"/>
    <mergeCell ref="H19:H22"/>
    <mergeCell ref="I19:I22"/>
    <mergeCell ref="J19:J22"/>
    <mergeCell ref="K19:K22"/>
    <mergeCell ref="F31:G31"/>
    <mergeCell ref="F32:G32"/>
    <mergeCell ref="F33:G33"/>
    <mergeCell ref="F34:G34"/>
    <mergeCell ref="B10:E10"/>
    <mergeCell ref="B11:E17"/>
    <mergeCell ref="F25:G25"/>
    <mergeCell ref="F26:G26"/>
    <mergeCell ref="F27:G27"/>
    <mergeCell ref="F28:G28"/>
    <mergeCell ref="F29:G29"/>
    <mergeCell ref="F30:G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workbookViewId="0">
      <selection activeCell="I44" sqref="I44"/>
    </sheetView>
  </sheetViews>
  <sheetFormatPr defaultRowHeight="12.75" x14ac:dyDescent="0.2"/>
  <cols>
    <col min="6" max="6" width="4.42578125" customWidth="1"/>
    <col min="9" max="9" width="10.42578125" customWidth="1"/>
    <col min="20" max="20" width="10.85546875" customWidth="1"/>
    <col min="21" max="21" width="11.28515625" customWidth="1"/>
    <col min="23" max="23" width="12.28515625" customWidth="1"/>
  </cols>
  <sheetData>
    <row r="1" spans="1:23" x14ac:dyDescent="0.2">
      <c r="A1" s="2"/>
      <c r="B1" s="2"/>
      <c r="C1" s="2"/>
      <c r="D1" s="2"/>
      <c r="E1" s="2"/>
      <c r="F1" s="2"/>
      <c r="G1" s="2"/>
      <c r="H1" s="2"/>
      <c r="I1" s="2"/>
      <c r="J1" s="2"/>
      <c r="K1" s="2"/>
      <c r="L1" s="2"/>
      <c r="M1" s="2"/>
      <c r="N1" s="2"/>
      <c r="O1" s="2"/>
      <c r="P1" s="2"/>
      <c r="Q1" s="2"/>
      <c r="R1" s="2"/>
      <c r="S1" s="2"/>
      <c r="T1" s="2"/>
      <c r="U1" s="2"/>
      <c r="V1" s="2"/>
      <c r="W1" s="2"/>
    </row>
    <row r="2" spans="1:23" x14ac:dyDescent="0.2">
      <c r="A2" s="2"/>
      <c r="B2" s="2"/>
      <c r="C2" s="2"/>
      <c r="D2" s="2"/>
      <c r="E2" s="2"/>
      <c r="F2" s="2"/>
      <c r="G2" s="2"/>
      <c r="H2" s="2"/>
      <c r="I2" s="2"/>
      <c r="J2" s="2"/>
      <c r="K2" s="2"/>
      <c r="L2" s="2"/>
      <c r="M2" s="2"/>
      <c r="N2" s="2"/>
      <c r="O2" s="2"/>
      <c r="P2" s="2"/>
      <c r="Q2" s="2"/>
      <c r="R2" s="2"/>
      <c r="S2" s="2"/>
      <c r="T2" s="2"/>
      <c r="U2" s="2"/>
      <c r="V2" s="2"/>
      <c r="W2" s="2"/>
    </row>
    <row r="3" spans="1:23" ht="13.5" thickBot="1" x14ac:dyDescent="0.25">
      <c r="A3" s="2"/>
      <c r="C3" s="2"/>
      <c r="D3" s="2"/>
      <c r="E3" s="2"/>
      <c r="F3" s="2"/>
      <c r="G3" s="151" t="s">
        <v>20</v>
      </c>
      <c r="H3" s="141" t="s">
        <v>43</v>
      </c>
      <c r="I3" s="141" t="s">
        <v>33</v>
      </c>
      <c r="J3" s="159" t="s">
        <v>44</v>
      </c>
      <c r="K3" s="2"/>
      <c r="L3" s="2"/>
      <c r="M3" s="2"/>
      <c r="N3" s="2"/>
      <c r="O3" s="2"/>
      <c r="P3" s="2"/>
      <c r="Q3" s="2"/>
      <c r="R3" s="2"/>
      <c r="S3" s="2"/>
      <c r="T3" s="2"/>
      <c r="U3" s="2"/>
      <c r="V3" s="2"/>
      <c r="W3" s="2"/>
    </row>
    <row r="4" spans="1:23" ht="13.5" thickBot="1" x14ac:dyDescent="0.25">
      <c r="A4" s="2"/>
      <c r="B4" s="26" t="s">
        <v>48</v>
      </c>
      <c r="C4" s="27"/>
      <c r="D4" s="27"/>
      <c r="E4" s="28"/>
      <c r="F4" s="2"/>
      <c r="G4" s="152" t="s">
        <v>16</v>
      </c>
      <c r="H4" s="142"/>
      <c r="I4" s="142"/>
      <c r="J4" s="160"/>
      <c r="K4" s="2"/>
      <c r="L4" s="2"/>
      <c r="M4" s="2"/>
      <c r="N4" s="2"/>
      <c r="O4" s="2"/>
      <c r="P4" s="2"/>
      <c r="Q4" s="2"/>
      <c r="R4" s="3"/>
      <c r="S4" s="3"/>
      <c r="T4" s="3"/>
      <c r="U4" s="2"/>
      <c r="V4" s="2"/>
      <c r="W4" s="2"/>
    </row>
    <row r="5" spans="1:23" ht="15" x14ac:dyDescent="0.2">
      <c r="A5" s="2"/>
      <c r="B5" s="1" t="s">
        <v>17</v>
      </c>
      <c r="C5" s="2"/>
      <c r="D5" s="2"/>
      <c r="E5" s="64">
        <v>40544</v>
      </c>
      <c r="F5" s="2"/>
      <c r="G5" s="1" t="s">
        <v>21</v>
      </c>
      <c r="H5" s="2">
        <v>16</v>
      </c>
      <c r="I5" s="8">
        <v>40559</v>
      </c>
      <c r="J5" s="4">
        <f>I5-E$5+1</f>
        <v>16</v>
      </c>
      <c r="K5" s="2"/>
      <c r="L5" s="9" t="s">
        <v>16</v>
      </c>
      <c r="M5" s="2"/>
      <c r="N5" s="2" t="s">
        <v>16</v>
      </c>
      <c r="O5" s="2"/>
      <c r="P5" s="2" t="s">
        <v>16</v>
      </c>
      <c r="Q5" s="8" t="s">
        <v>16</v>
      </c>
      <c r="R5" s="2"/>
      <c r="S5" s="3"/>
      <c r="T5" s="3"/>
      <c r="U5" s="2"/>
      <c r="V5" s="2"/>
      <c r="W5" s="2"/>
    </row>
    <row r="6" spans="1:23" ht="15" x14ac:dyDescent="0.2">
      <c r="A6" s="2"/>
      <c r="B6" s="1" t="s">
        <v>35</v>
      </c>
      <c r="C6" s="2"/>
      <c r="D6" s="2"/>
      <c r="E6" s="65">
        <v>0.1</v>
      </c>
      <c r="F6" s="2"/>
      <c r="G6" s="1" t="s">
        <v>22</v>
      </c>
      <c r="H6" s="2">
        <v>59</v>
      </c>
      <c r="I6" s="8">
        <f>I5+29</f>
        <v>40588</v>
      </c>
      <c r="J6" s="4">
        <f t="shared" ref="J6:J16" si="0">I6-E$5+1</f>
        <v>45</v>
      </c>
      <c r="K6" s="2"/>
      <c r="L6" s="9" t="s">
        <v>16</v>
      </c>
      <c r="M6" s="2"/>
      <c r="N6" s="2" t="s">
        <v>16</v>
      </c>
      <c r="O6" s="2"/>
      <c r="P6" s="2" t="s">
        <v>16</v>
      </c>
      <c r="Q6" s="8" t="s">
        <v>16</v>
      </c>
      <c r="R6" s="2"/>
      <c r="S6" s="3"/>
      <c r="T6" s="3"/>
      <c r="U6" s="2"/>
      <c r="V6" s="2"/>
      <c r="W6" s="2"/>
    </row>
    <row r="7" spans="1:23" x14ac:dyDescent="0.2">
      <c r="A7" s="2"/>
      <c r="B7" s="1" t="s">
        <v>37</v>
      </c>
      <c r="C7" s="2"/>
      <c r="D7" s="2"/>
      <c r="E7" s="32">
        <v>365.25</v>
      </c>
      <c r="F7" s="2"/>
      <c r="G7" s="1" t="s">
        <v>23</v>
      </c>
      <c r="H7" s="2">
        <v>90</v>
      </c>
      <c r="I7" s="8">
        <f>I6+30</f>
        <v>40618</v>
      </c>
      <c r="J7" s="4">
        <f t="shared" si="0"/>
        <v>75</v>
      </c>
      <c r="K7" s="2"/>
      <c r="L7" s="2"/>
      <c r="M7" s="2"/>
      <c r="N7" s="2" t="s">
        <v>16</v>
      </c>
      <c r="O7" s="2"/>
      <c r="P7" s="2" t="s">
        <v>16</v>
      </c>
      <c r="Q7" s="8" t="s">
        <v>16</v>
      </c>
      <c r="R7" s="2"/>
      <c r="S7" s="3"/>
      <c r="T7" s="3"/>
      <c r="U7" s="2"/>
      <c r="V7" s="2"/>
      <c r="W7" s="2"/>
    </row>
    <row r="8" spans="1:23" x14ac:dyDescent="0.2">
      <c r="A8" s="2"/>
      <c r="B8" s="10" t="s">
        <v>16</v>
      </c>
      <c r="C8" s="10"/>
      <c r="D8" s="10"/>
      <c r="E8" s="17"/>
      <c r="F8" s="2"/>
      <c r="G8" s="1" t="s">
        <v>24</v>
      </c>
      <c r="H8" s="2">
        <v>120</v>
      </c>
      <c r="I8" s="8">
        <f>I7+30</f>
        <v>40648</v>
      </c>
      <c r="J8" s="4">
        <f t="shared" si="0"/>
        <v>105</v>
      </c>
      <c r="K8" s="2"/>
      <c r="L8" s="2"/>
      <c r="M8" s="2"/>
      <c r="N8" s="2" t="s">
        <v>16</v>
      </c>
      <c r="O8" s="2"/>
      <c r="P8" s="2" t="s">
        <v>34</v>
      </c>
      <c r="Q8" s="8" t="s">
        <v>16</v>
      </c>
      <c r="R8" s="2"/>
      <c r="S8" s="3"/>
      <c r="T8" s="3"/>
      <c r="U8" s="2"/>
      <c r="V8" s="2"/>
      <c r="W8" s="2"/>
    </row>
    <row r="9" spans="1:23" x14ac:dyDescent="0.2">
      <c r="A9" s="2"/>
      <c r="B9" s="2" t="s">
        <v>16</v>
      </c>
      <c r="C9" s="2"/>
      <c r="D9" s="2"/>
      <c r="E9" s="2"/>
      <c r="F9" s="2"/>
      <c r="G9" s="1" t="s">
        <v>25</v>
      </c>
      <c r="H9" s="2">
        <v>151</v>
      </c>
      <c r="I9" s="8">
        <f>I8+31</f>
        <v>40679</v>
      </c>
      <c r="J9" s="4">
        <f t="shared" si="0"/>
        <v>136</v>
      </c>
      <c r="K9" s="2"/>
      <c r="L9" s="2"/>
      <c r="M9" s="2"/>
      <c r="N9" s="2" t="s">
        <v>16</v>
      </c>
      <c r="O9" s="2"/>
      <c r="P9" s="2" t="s">
        <v>16</v>
      </c>
      <c r="Q9" s="8" t="s">
        <v>16</v>
      </c>
      <c r="R9" s="2"/>
      <c r="S9" s="3"/>
      <c r="T9" s="3"/>
      <c r="U9" s="2"/>
      <c r="V9" s="2"/>
      <c r="W9" s="2"/>
    </row>
    <row r="10" spans="1:23" ht="15" x14ac:dyDescent="0.2">
      <c r="A10" s="2"/>
      <c r="B10" s="126" t="s">
        <v>49</v>
      </c>
      <c r="C10" s="127"/>
      <c r="D10" s="127"/>
      <c r="E10" s="128"/>
      <c r="F10" s="2"/>
      <c r="G10" s="1" t="s">
        <v>26</v>
      </c>
      <c r="H10" s="2">
        <v>181</v>
      </c>
      <c r="I10" s="8">
        <f>I9+30</f>
        <v>40709</v>
      </c>
      <c r="J10" s="4">
        <f t="shared" si="0"/>
        <v>166</v>
      </c>
      <c r="K10" s="2"/>
      <c r="L10" s="2"/>
      <c r="M10" s="2"/>
      <c r="N10" s="2" t="s">
        <v>16</v>
      </c>
      <c r="O10" s="2"/>
      <c r="P10" s="2" t="s">
        <v>16</v>
      </c>
      <c r="Q10" s="8" t="s">
        <v>16</v>
      </c>
      <c r="R10" s="2"/>
      <c r="S10" s="161" t="s">
        <v>19</v>
      </c>
      <c r="T10" s="162"/>
      <c r="U10" s="66">
        <v>20</v>
      </c>
      <c r="W10" s="2"/>
    </row>
    <row r="11" spans="1:23" ht="15" x14ac:dyDescent="0.2">
      <c r="A11" s="2"/>
      <c r="B11" s="129" t="s">
        <v>16</v>
      </c>
      <c r="C11" s="130"/>
      <c r="D11" s="130"/>
      <c r="E11" s="131"/>
      <c r="F11" s="2"/>
      <c r="G11" s="1" t="s">
        <v>27</v>
      </c>
      <c r="H11" s="2">
        <v>212</v>
      </c>
      <c r="I11" s="8">
        <f>I10+31</f>
        <v>40740</v>
      </c>
      <c r="J11" s="4">
        <f t="shared" si="0"/>
        <v>197</v>
      </c>
      <c r="K11" s="2"/>
      <c r="L11" s="2"/>
      <c r="M11" s="2"/>
      <c r="N11" s="2" t="s">
        <v>16</v>
      </c>
      <c r="O11" s="2"/>
      <c r="P11" s="2" t="s">
        <v>16</v>
      </c>
      <c r="Q11" s="8" t="s">
        <v>16</v>
      </c>
      <c r="R11" s="2"/>
      <c r="S11" s="154" t="s">
        <v>18</v>
      </c>
      <c r="T11" s="155"/>
      <c r="U11" s="64">
        <v>40793</v>
      </c>
      <c r="V11" s="3" t="s">
        <v>16</v>
      </c>
      <c r="W11" s="2"/>
    </row>
    <row r="12" spans="1:23" x14ac:dyDescent="0.2">
      <c r="A12" s="2"/>
      <c r="B12" s="132"/>
      <c r="C12" s="133"/>
      <c r="D12" s="133"/>
      <c r="E12" s="134"/>
      <c r="F12" s="2"/>
      <c r="G12" s="1" t="s">
        <v>28</v>
      </c>
      <c r="H12" s="2">
        <v>243</v>
      </c>
      <c r="I12" s="8">
        <f>I11+31</f>
        <v>40771</v>
      </c>
      <c r="J12" s="4">
        <f t="shared" si="0"/>
        <v>228</v>
      </c>
      <c r="K12" s="2"/>
      <c r="L12" s="2"/>
      <c r="M12" s="2"/>
      <c r="N12" s="2" t="s">
        <v>16</v>
      </c>
      <c r="O12" s="2"/>
      <c r="P12" s="2" t="s">
        <v>16</v>
      </c>
      <c r="Q12" s="8" t="s">
        <v>16</v>
      </c>
      <c r="R12" s="2"/>
      <c r="S12" s="154" t="s">
        <v>17</v>
      </c>
      <c r="T12" s="155"/>
      <c r="U12" s="18">
        <f>E5</f>
        <v>40544</v>
      </c>
      <c r="V12" s="2"/>
      <c r="W12" s="2"/>
    </row>
    <row r="13" spans="1:23" x14ac:dyDescent="0.2">
      <c r="A13" s="2"/>
      <c r="B13" s="132"/>
      <c r="C13" s="133"/>
      <c r="D13" s="133"/>
      <c r="E13" s="134"/>
      <c r="F13" s="2"/>
      <c r="G13" s="1" t="s">
        <v>29</v>
      </c>
      <c r="H13" s="2">
        <v>273</v>
      </c>
      <c r="I13" s="8">
        <f>I12+30</f>
        <v>40801</v>
      </c>
      <c r="J13" s="4">
        <f t="shared" si="0"/>
        <v>258</v>
      </c>
      <c r="K13" s="2"/>
      <c r="L13" s="2"/>
      <c r="M13" s="2"/>
      <c r="N13" s="2" t="s">
        <v>16</v>
      </c>
      <c r="O13" s="2"/>
      <c r="P13" s="2" t="s">
        <v>16</v>
      </c>
      <c r="Q13" s="8" t="s">
        <v>16</v>
      </c>
      <c r="R13" s="2"/>
      <c r="S13" s="132" t="s">
        <v>45</v>
      </c>
      <c r="T13" s="134"/>
      <c r="U13" s="4">
        <f>U11-U12</f>
        <v>249</v>
      </c>
      <c r="V13" s="2"/>
      <c r="W13" s="2"/>
    </row>
    <row r="14" spans="1:23" x14ac:dyDescent="0.2">
      <c r="A14" s="2"/>
      <c r="B14" s="132"/>
      <c r="C14" s="133"/>
      <c r="D14" s="133"/>
      <c r="E14" s="134"/>
      <c r="F14" s="2"/>
      <c r="G14" s="1" t="s">
        <v>30</v>
      </c>
      <c r="H14" s="2">
        <v>304</v>
      </c>
      <c r="I14" s="8">
        <f>I13+31</f>
        <v>40832</v>
      </c>
      <c r="J14" s="4">
        <f t="shared" si="0"/>
        <v>289</v>
      </c>
      <c r="K14" s="2"/>
      <c r="L14" s="2"/>
      <c r="M14" s="2"/>
      <c r="N14" s="2" t="s">
        <v>16</v>
      </c>
      <c r="O14" s="2"/>
      <c r="P14" s="2" t="s">
        <v>16</v>
      </c>
      <c r="Q14" s="8" t="s">
        <v>16</v>
      </c>
      <c r="R14" s="2"/>
      <c r="S14" s="156" t="s">
        <v>46</v>
      </c>
      <c r="T14" s="157"/>
      <c r="U14" s="7">
        <f>U10/EXP((E$6*U13)/E$7)</f>
        <v>18.681986838605596</v>
      </c>
      <c r="V14" s="2"/>
      <c r="W14" s="2"/>
    </row>
    <row r="15" spans="1:23" x14ac:dyDescent="0.2">
      <c r="A15" s="2"/>
      <c r="B15" s="132"/>
      <c r="C15" s="133"/>
      <c r="D15" s="133"/>
      <c r="E15" s="134"/>
      <c r="F15" s="2"/>
      <c r="G15" s="1" t="s">
        <v>31</v>
      </c>
      <c r="H15" s="2">
        <v>334</v>
      </c>
      <c r="I15" s="8">
        <f>I14+30</f>
        <v>40862</v>
      </c>
      <c r="J15" s="4">
        <f t="shared" si="0"/>
        <v>319</v>
      </c>
      <c r="K15" s="2"/>
      <c r="L15" s="2"/>
      <c r="M15" s="2"/>
      <c r="N15" s="2" t="s">
        <v>16</v>
      </c>
      <c r="O15" s="2"/>
      <c r="P15" s="2" t="s">
        <v>16</v>
      </c>
      <c r="Q15" s="8" t="s">
        <v>16</v>
      </c>
      <c r="R15" s="2"/>
      <c r="S15" s="3" t="s">
        <v>16</v>
      </c>
      <c r="T15" s="3" t="s">
        <v>16</v>
      </c>
      <c r="U15" s="2" t="s">
        <v>16</v>
      </c>
      <c r="V15" s="2" t="s">
        <v>16</v>
      </c>
      <c r="W15" s="2" t="s">
        <v>16</v>
      </c>
    </row>
    <row r="16" spans="1:23" x14ac:dyDescent="0.2">
      <c r="A16" s="2"/>
      <c r="B16" s="132"/>
      <c r="C16" s="133"/>
      <c r="D16" s="133"/>
      <c r="E16" s="134"/>
      <c r="F16" s="2"/>
      <c r="G16" s="11" t="s">
        <v>32</v>
      </c>
      <c r="H16" s="5">
        <v>365</v>
      </c>
      <c r="I16" s="12">
        <f>I15+31</f>
        <v>40893</v>
      </c>
      <c r="J16" s="7">
        <f t="shared" si="0"/>
        <v>350</v>
      </c>
      <c r="K16" s="2"/>
      <c r="L16" s="2"/>
      <c r="M16" s="2"/>
      <c r="N16" s="2" t="s">
        <v>16</v>
      </c>
      <c r="O16" s="2"/>
      <c r="P16" s="2" t="s">
        <v>16</v>
      </c>
      <c r="Q16" s="8" t="s">
        <v>16</v>
      </c>
      <c r="R16" s="2"/>
      <c r="S16" s="3" t="s">
        <v>16</v>
      </c>
      <c r="T16" s="3" t="s">
        <v>16</v>
      </c>
      <c r="U16" s="2" t="s">
        <v>16</v>
      </c>
      <c r="V16" s="2" t="s">
        <v>16</v>
      </c>
      <c r="W16" s="2" t="s">
        <v>16</v>
      </c>
    </row>
    <row r="17" spans="1:23" x14ac:dyDescent="0.2">
      <c r="A17" s="2"/>
      <c r="B17" s="135"/>
      <c r="C17" s="136"/>
      <c r="D17" s="136"/>
      <c r="E17" s="137"/>
      <c r="F17" s="2"/>
      <c r="G17" s="2"/>
      <c r="H17" s="2"/>
      <c r="I17" s="2"/>
      <c r="J17" s="2"/>
      <c r="K17" s="2"/>
      <c r="L17" s="2"/>
      <c r="M17" s="2"/>
      <c r="N17" s="2"/>
      <c r="O17" s="2"/>
      <c r="P17" s="2"/>
      <c r="Q17" s="2"/>
      <c r="R17" s="3"/>
      <c r="S17" s="3"/>
      <c r="T17" s="3"/>
      <c r="U17" s="2"/>
      <c r="V17" s="2"/>
      <c r="W17" s="2"/>
    </row>
    <row r="18" spans="1:23" ht="13.5" thickBot="1" x14ac:dyDescent="0.25">
      <c r="A18" s="2"/>
      <c r="B18" s="158" t="s">
        <v>16</v>
      </c>
      <c r="C18" s="158"/>
      <c r="D18" s="158"/>
      <c r="E18" s="2"/>
      <c r="F18" s="2"/>
      <c r="G18" s="2"/>
      <c r="H18" s="2"/>
      <c r="I18" s="2"/>
      <c r="J18" s="2"/>
      <c r="K18" s="2"/>
      <c r="L18" s="2"/>
      <c r="M18" s="2"/>
      <c r="N18" s="2"/>
      <c r="O18" s="2"/>
      <c r="P18" s="2"/>
      <c r="Q18" s="2"/>
      <c r="R18" s="3"/>
      <c r="S18" s="3"/>
      <c r="T18" s="3"/>
      <c r="U18" s="2"/>
      <c r="V18" s="2"/>
      <c r="W18" s="2"/>
    </row>
    <row r="19" spans="1:23" x14ac:dyDescent="0.2">
      <c r="A19" s="6" t="s">
        <v>16</v>
      </c>
      <c r="B19" s="151" t="s">
        <v>0</v>
      </c>
      <c r="C19" s="141" t="s">
        <v>1</v>
      </c>
      <c r="D19" s="141" t="s">
        <v>2</v>
      </c>
      <c r="E19" s="141" t="s">
        <v>3</v>
      </c>
      <c r="F19" s="141" t="s">
        <v>4</v>
      </c>
      <c r="G19" s="141"/>
      <c r="H19" s="141" t="s">
        <v>5</v>
      </c>
      <c r="I19" s="141" t="s">
        <v>6</v>
      </c>
      <c r="J19" s="141" t="s">
        <v>7</v>
      </c>
      <c r="K19" s="141" t="s">
        <v>8</v>
      </c>
      <c r="L19" s="141" t="s">
        <v>9</v>
      </c>
      <c r="M19" s="141" t="s">
        <v>10</v>
      </c>
      <c r="N19" s="141" t="s">
        <v>11</v>
      </c>
      <c r="O19" s="141" t="s">
        <v>12</v>
      </c>
      <c r="P19" s="141" t="s">
        <v>13</v>
      </c>
      <c r="Q19" s="141" t="s">
        <v>14</v>
      </c>
      <c r="R19" s="147" t="s">
        <v>15</v>
      </c>
      <c r="S19" s="148" t="s">
        <v>38</v>
      </c>
      <c r="T19" s="144" t="s">
        <v>39</v>
      </c>
      <c r="U19" s="144" t="s">
        <v>40</v>
      </c>
      <c r="V19" s="144" t="s">
        <v>42</v>
      </c>
      <c r="W19" s="138" t="s">
        <v>41</v>
      </c>
    </row>
    <row r="20" spans="1:23" x14ac:dyDescent="0.2">
      <c r="A20" s="4"/>
      <c r="B20" s="152"/>
      <c r="C20" s="142"/>
      <c r="D20" s="142"/>
      <c r="E20" s="142"/>
      <c r="F20" s="142"/>
      <c r="G20" s="142"/>
      <c r="H20" s="142"/>
      <c r="I20" s="142"/>
      <c r="J20" s="142"/>
      <c r="K20" s="142"/>
      <c r="L20" s="142"/>
      <c r="M20" s="142"/>
      <c r="N20" s="142"/>
      <c r="O20" s="142"/>
      <c r="P20" s="142"/>
      <c r="Q20" s="142"/>
      <c r="R20" s="145"/>
      <c r="S20" s="149"/>
      <c r="T20" s="145"/>
      <c r="U20" s="145"/>
      <c r="V20" s="145"/>
      <c r="W20" s="139"/>
    </row>
    <row r="21" spans="1:23" x14ac:dyDescent="0.2">
      <c r="A21" s="4"/>
      <c r="B21" s="152"/>
      <c r="C21" s="142"/>
      <c r="D21" s="142"/>
      <c r="E21" s="142"/>
      <c r="F21" s="142"/>
      <c r="G21" s="142"/>
      <c r="H21" s="142"/>
      <c r="I21" s="142"/>
      <c r="J21" s="142"/>
      <c r="K21" s="142"/>
      <c r="L21" s="142"/>
      <c r="M21" s="142"/>
      <c r="N21" s="142"/>
      <c r="O21" s="142"/>
      <c r="P21" s="142"/>
      <c r="Q21" s="142"/>
      <c r="R21" s="145"/>
      <c r="S21" s="149"/>
      <c r="T21" s="145"/>
      <c r="U21" s="145"/>
      <c r="V21" s="145"/>
      <c r="W21" s="139"/>
    </row>
    <row r="22" spans="1:23" x14ac:dyDescent="0.2">
      <c r="A22" s="4"/>
      <c r="B22" s="153"/>
      <c r="C22" s="143"/>
      <c r="D22" s="143"/>
      <c r="E22" s="143"/>
      <c r="F22" s="143"/>
      <c r="G22" s="143"/>
      <c r="H22" s="143"/>
      <c r="I22" s="143"/>
      <c r="J22" s="143"/>
      <c r="K22" s="143"/>
      <c r="L22" s="143"/>
      <c r="M22" s="143"/>
      <c r="N22" s="143"/>
      <c r="O22" s="143"/>
      <c r="P22" s="143"/>
      <c r="Q22" s="143"/>
      <c r="R22" s="146"/>
      <c r="S22" s="150"/>
      <c r="T22" s="146"/>
      <c r="U22" s="146"/>
      <c r="V22" s="146"/>
      <c r="W22" s="140"/>
    </row>
    <row r="23" spans="1:23" ht="15" x14ac:dyDescent="0.2">
      <c r="A23" s="14">
        <v>40544</v>
      </c>
      <c r="B23" s="69">
        <v>0</v>
      </c>
      <c r="C23" s="69">
        <v>1.0191780810748734</v>
      </c>
      <c r="D23" s="69">
        <v>0</v>
      </c>
      <c r="E23" s="69">
        <v>0</v>
      </c>
      <c r="F23" s="99">
        <v>1.0191780810748734</v>
      </c>
      <c r="G23" s="99"/>
      <c r="H23" s="69">
        <v>0</v>
      </c>
      <c r="I23" s="70">
        <v>0</v>
      </c>
      <c r="J23" s="70">
        <v>10</v>
      </c>
      <c r="K23" s="70">
        <v>0</v>
      </c>
      <c r="L23" s="69">
        <v>10.191780810748735</v>
      </c>
      <c r="M23" s="69">
        <v>-4.263256414560601E-16</v>
      </c>
      <c r="N23" s="69">
        <v>0</v>
      </c>
      <c r="O23" s="69">
        <v>0.76438356080615522</v>
      </c>
      <c r="P23" s="69">
        <v>0</v>
      </c>
      <c r="Q23" s="69">
        <v>9.4273972499425795</v>
      </c>
      <c r="R23" s="69">
        <v>9.3861902794960113</v>
      </c>
      <c r="S23" s="19">
        <f>Q23+P23</f>
        <v>9.4273972499425795</v>
      </c>
      <c r="T23" s="67"/>
      <c r="U23" s="2">
        <f t="shared" ref="U23:U34" si="1">S23/EXP((E$6*J5)/E$7)</f>
        <v>9.3861902794960255</v>
      </c>
      <c r="V23" s="3">
        <f>U23-T23</f>
        <v>9.3861902794960255</v>
      </c>
      <c r="W23" s="20">
        <f>SUM(V23)</f>
        <v>9.3861902794960255</v>
      </c>
    </row>
    <row r="24" spans="1:23" ht="15" x14ac:dyDescent="0.2">
      <c r="A24" s="15">
        <v>40575</v>
      </c>
      <c r="B24" s="69">
        <v>0</v>
      </c>
      <c r="C24" s="69">
        <v>0.92054794419665986</v>
      </c>
      <c r="D24" s="69">
        <v>0</v>
      </c>
      <c r="E24" s="69">
        <v>0</v>
      </c>
      <c r="F24" s="99">
        <v>0.92054794419665986</v>
      </c>
      <c r="G24" s="99"/>
      <c r="H24" s="69">
        <v>0</v>
      </c>
      <c r="I24" s="70">
        <v>0</v>
      </c>
      <c r="J24" s="70">
        <v>9.9999999999999982</v>
      </c>
      <c r="K24" s="70">
        <v>0</v>
      </c>
      <c r="L24" s="69">
        <v>9.2054794419665971</v>
      </c>
      <c r="M24" s="69">
        <v>9.9475983006414035E-16</v>
      </c>
      <c r="N24" s="69">
        <v>0</v>
      </c>
      <c r="O24" s="69">
        <v>0.69041095814749487</v>
      </c>
      <c r="P24" s="69">
        <v>0</v>
      </c>
      <c r="Q24" s="69">
        <v>8.5150684838191033</v>
      </c>
      <c r="R24" s="69">
        <v>17.796993929404803</v>
      </c>
      <c r="S24" s="19">
        <f t="shared" ref="S24:S34" si="2">Q24+P24</f>
        <v>8.5150684838191033</v>
      </c>
      <c r="T24" s="67"/>
      <c r="U24" s="2">
        <f t="shared" si="1"/>
        <v>8.4108036499088286</v>
      </c>
      <c r="V24" s="3">
        <f t="shared" ref="V24:V34" si="3">U24-T24</f>
        <v>8.4108036499088286</v>
      </c>
      <c r="W24" s="21">
        <f>SUM(V23:V24)</f>
        <v>17.796993929404856</v>
      </c>
    </row>
    <row r="25" spans="1:23" ht="15" x14ac:dyDescent="0.2">
      <c r="A25" s="15">
        <v>40603</v>
      </c>
      <c r="B25" s="69">
        <v>0</v>
      </c>
      <c r="C25" s="69">
        <v>1.0191780810748734</v>
      </c>
      <c r="D25" s="69">
        <v>0</v>
      </c>
      <c r="E25" s="69">
        <v>0</v>
      </c>
      <c r="F25" s="99">
        <v>1.0191780810748734</v>
      </c>
      <c r="G25" s="99"/>
      <c r="H25" s="69">
        <v>0</v>
      </c>
      <c r="I25" s="70">
        <v>0</v>
      </c>
      <c r="J25" s="70">
        <v>10</v>
      </c>
      <c r="K25" s="70">
        <v>0</v>
      </c>
      <c r="L25" s="69">
        <v>10.191780810748735</v>
      </c>
      <c r="M25" s="69">
        <v>-4.263256414560601E-16</v>
      </c>
      <c r="N25" s="69">
        <v>0</v>
      </c>
      <c r="O25" s="69">
        <v>0.76438356080615522</v>
      </c>
      <c r="P25" s="69">
        <v>0</v>
      </c>
      <c r="Q25" s="69">
        <v>9.4273972499425795</v>
      </c>
      <c r="R25" s="69">
        <v>27.032784078077729</v>
      </c>
      <c r="S25" s="19">
        <f t="shared" si="2"/>
        <v>9.4273972499425795</v>
      </c>
      <c r="T25" s="67"/>
      <c r="U25" s="2">
        <f t="shared" si="1"/>
        <v>9.2357901486729972</v>
      </c>
      <c r="V25" s="3">
        <f t="shared" si="3"/>
        <v>9.2357901486729972</v>
      </c>
      <c r="W25" s="21">
        <f>SUM(V23:V25)</f>
        <v>27.032784078077853</v>
      </c>
    </row>
    <row r="26" spans="1:23" ht="15" x14ac:dyDescent="0.2">
      <c r="A26" s="15">
        <v>40634</v>
      </c>
      <c r="B26" s="69">
        <v>0</v>
      </c>
      <c r="C26" s="69">
        <v>0.98630136878213548</v>
      </c>
      <c r="D26" s="69">
        <v>0</v>
      </c>
      <c r="E26" s="69">
        <v>0</v>
      </c>
      <c r="F26" s="99">
        <v>0.98630136878213548</v>
      </c>
      <c r="G26" s="99"/>
      <c r="H26" s="69">
        <v>0</v>
      </c>
      <c r="I26" s="70">
        <v>0</v>
      </c>
      <c r="J26" s="70">
        <v>9.9999999999999982</v>
      </c>
      <c r="K26" s="70">
        <v>0</v>
      </c>
      <c r="L26" s="69">
        <v>9.8630136878213541</v>
      </c>
      <c r="M26" s="69">
        <v>5.6843418860808016E-16</v>
      </c>
      <c r="N26" s="69">
        <v>0</v>
      </c>
      <c r="O26" s="69">
        <v>0.73972602658660147</v>
      </c>
      <c r="P26" s="69">
        <v>0</v>
      </c>
      <c r="Q26" s="69">
        <v>9.1232876612347535</v>
      </c>
      <c r="R26" s="69">
        <v>35.897534580640908</v>
      </c>
      <c r="S26" s="19">
        <f t="shared" si="2"/>
        <v>9.1232876612347535</v>
      </c>
      <c r="T26" s="67"/>
      <c r="U26" s="2">
        <f t="shared" si="1"/>
        <v>8.86475050256327</v>
      </c>
      <c r="V26" s="3">
        <f t="shared" si="3"/>
        <v>8.86475050256327</v>
      </c>
      <c r="W26" s="21">
        <f>SUM(V23:V26)</f>
        <v>35.897534580641121</v>
      </c>
    </row>
    <row r="27" spans="1:23" ht="15" x14ac:dyDescent="0.2">
      <c r="A27" s="15">
        <v>40664</v>
      </c>
      <c r="B27" s="69">
        <v>0</v>
      </c>
      <c r="C27" s="69">
        <v>1.0191780810748734</v>
      </c>
      <c r="D27" s="69">
        <v>0</v>
      </c>
      <c r="E27" s="69">
        <v>0</v>
      </c>
      <c r="F27" s="99">
        <v>1.0191780810748734</v>
      </c>
      <c r="G27" s="99"/>
      <c r="H27" s="69">
        <v>0</v>
      </c>
      <c r="I27" s="70">
        <v>0</v>
      </c>
      <c r="J27" s="70">
        <v>10</v>
      </c>
      <c r="K27" s="70">
        <v>0</v>
      </c>
      <c r="L27" s="69">
        <v>10.191780810748735</v>
      </c>
      <c r="M27" s="69">
        <v>-4.263256414560601E-16</v>
      </c>
      <c r="N27" s="69">
        <v>0</v>
      </c>
      <c r="O27" s="69">
        <v>0.76438356080615522</v>
      </c>
      <c r="P27" s="69">
        <v>0</v>
      </c>
      <c r="Q27" s="69">
        <v>9.4273972499425795</v>
      </c>
      <c r="R27" s="69">
        <v>44.980359697279837</v>
      </c>
      <c r="S27" s="19">
        <f t="shared" si="2"/>
        <v>9.4273972499425795</v>
      </c>
      <c r="T27" s="67"/>
      <c r="U27" s="2">
        <f t="shared" si="1"/>
        <v>9.0828251166390519</v>
      </c>
      <c r="V27" s="3">
        <f t="shared" si="3"/>
        <v>9.0828251166390519</v>
      </c>
      <c r="W27" s="21">
        <f>SUM(V23:V27)</f>
        <v>44.980359697280171</v>
      </c>
    </row>
    <row r="28" spans="1:23" ht="15" x14ac:dyDescent="0.2">
      <c r="A28" s="15">
        <v>40695</v>
      </c>
      <c r="B28" s="69">
        <v>0</v>
      </c>
      <c r="C28" s="69">
        <v>0.98630136878213548</v>
      </c>
      <c r="D28" s="69">
        <v>0</v>
      </c>
      <c r="E28" s="69">
        <v>0</v>
      </c>
      <c r="F28" s="99">
        <v>0.98630136878213548</v>
      </c>
      <c r="G28" s="99"/>
      <c r="H28" s="69">
        <v>0</v>
      </c>
      <c r="I28" s="70">
        <v>0</v>
      </c>
      <c r="J28" s="70">
        <v>9.9999999999999982</v>
      </c>
      <c r="K28" s="70">
        <v>0</v>
      </c>
      <c r="L28" s="69">
        <v>9.8630136878213541</v>
      </c>
      <c r="M28" s="69">
        <v>5.6843418860808016E-16</v>
      </c>
      <c r="N28" s="69">
        <v>0</v>
      </c>
      <c r="O28" s="69">
        <v>0.73972602658660147</v>
      </c>
      <c r="P28" s="69">
        <v>0</v>
      </c>
      <c r="Q28" s="69">
        <v>9.1232876612347535</v>
      </c>
      <c r="R28" s="69">
        <v>53.698290401778117</v>
      </c>
      <c r="S28" s="19">
        <f t="shared" si="2"/>
        <v>9.1232876612347535</v>
      </c>
      <c r="T28" s="67"/>
      <c r="U28" s="2">
        <f t="shared" si="1"/>
        <v>8.7179307044984142</v>
      </c>
      <c r="V28" s="3">
        <f t="shared" si="3"/>
        <v>8.7179307044984142</v>
      </c>
      <c r="W28" s="21">
        <f>SUM(V23:V28)</f>
        <v>53.698290401778586</v>
      </c>
    </row>
    <row r="29" spans="1:23" ht="15" x14ac:dyDescent="0.2">
      <c r="A29" s="15">
        <v>40725</v>
      </c>
      <c r="B29" s="69">
        <v>0</v>
      </c>
      <c r="C29" s="69">
        <v>1.0191780810748734</v>
      </c>
      <c r="D29" s="69">
        <v>0</v>
      </c>
      <c r="E29" s="69">
        <v>0</v>
      </c>
      <c r="F29" s="99">
        <v>1.0191780810748734</v>
      </c>
      <c r="G29" s="99"/>
      <c r="H29" s="69">
        <v>0</v>
      </c>
      <c r="I29" s="70">
        <v>0</v>
      </c>
      <c r="J29" s="70">
        <v>10</v>
      </c>
      <c r="K29" s="70">
        <v>0</v>
      </c>
      <c r="L29" s="69">
        <v>10.191780810748735</v>
      </c>
      <c r="M29" s="69">
        <v>-4.263256414560601E-16</v>
      </c>
      <c r="N29" s="69">
        <v>0</v>
      </c>
      <c r="O29" s="69">
        <v>0.76438356080615522</v>
      </c>
      <c r="P29" s="69">
        <v>0</v>
      </c>
      <c r="Q29" s="69">
        <v>9.4273972499425795</v>
      </c>
      <c r="R29" s="69">
        <v>62.630683924307526</v>
      </c>
      <c r="S29" s="19">
        <f t="shared" si="2"/>
        <v>9.4273972499425795</v>
      </c>
      <c r="T29" s="67"/>
      <c r="U29" s="2">
        <f t="shared" si="1"/>
        <v>8.9323935225295799</v>
      </c>
      <c r="V29" s="3">
        <f t="shared" si="3"/>
        <v>8.9323935225295799</v>
      </c>
      <c r="W29" s="21">
        <f>SUM(V23:V29)</f>
        <v>62.630683924308165</v>
      </c>
    </row>
    <row r="30" spans="1:23" ht="15" x14ac:dyDescent="0.2">
      <c r="A30" s="15">
        <v>40756</v>
      </c>
      <c r="B30" s="69">
        <v>0</v>
      </c>
      <c r="C30" s="69">
        <v>1.0191780810748734</v>
      </c>
      <c r="D30" s="69">
        <v>0</v>
      </c>
      <c r="E30" s="69">
        <v>0</v>
      </c>
      <c r="F30" s="99">
        <v>1.0191780810748734</v>
      </c>
      <c r="G30" s="99"/>
      <c r="H30" s="69">
        <v>0</v>
      </c>
      <c r="I30" s="70">
        <v>0</v>
      </c>
      <c r="J30" s="70">
        <v>10</v>
      </c>
      <c r="K30" s="70">
        <v>0</v>
      </c>
      <c r="L30" s="69">
        <v>10.191780810748735</v>
      </c>
      <c r="M30" s="69">
        <v>-4.263256414560601E-16</v>
      </c>
      <c r="N30" s="69">
        <v>0</v>
      </c>
      <c r="O30" s="69">
        <v>0.76438356080615522</v>
      </c>
      <c r="P30" s="69">
        <v>0</v>
      </c>
      <c r="Q30" s="69">
        <v>9.4273972499425795</v>
      </c>
      <c r="R30" s="69">
        <v>71.487586022626445</v>
      </c>
      <c r="S30" s="19">
        <f t="shared" si="2"/>
        <v>9.4273972499425795</v>
      </c>
      <c r="T30" s="67"/>
      <c r="U30" s="2">
        <f t="shared" si="1"/>
        <v>8.8569020983191127</v>
      </c>
      <c r="V30" s="3">
        <f t="shared" si="3"/>
        <v>8.8569020983191127</v>
      </c>
      <c r="W30" s="21">
        <f>SUM(V23:V30)</f>
        <v>71.487586022627283</v>
      </c>
    </row>
    <row r="31" spans="1:23" ht="15" x14ac:dyDescent="0.2">
      <c r="A31" s="15">
        <v>40787</v>
      </c>
      <c r="B31" s="69">
        <v>0</v>
      </c>
      <c r="C31" s="69">
        <v>0.98630136878213548</v>
      </c>
      <c r="D31" s="69">
        <v>0</v>
      </c>
      <c r="E31" s="69">
        <v>0</v>
      </c>
      <c r="F31" s="99">
        <v>0.98630136878213548</v>
      </c>
      <c r="G31" s="99"/>
      <c r="H31" s="69">
        <v>0</v>
      </c>
      <c r="I31" s="70">
        <v>0</v>
      </c>
      <c r="J31" s="70">
        <v>9.9999999999999982</v>
      </c>
      <c r="K31" s="70">
        <v>0</v>
      </c>
      <c r="L31" s="69">
        <v>9.8630136878213541</v>
      </c>
      <c r="M31" s="69">
        <v>1.7053025658242404E-15</v>
      </c>
      <c r="N31" s="69">
        <v>0</v>
      </c>
      <c r="O31" s="69">
        <v>0.73972602658660147</v>
      </c>
      <c r="P31" s="69">
        <v>20</v>
      </c>
      <c r="Q31" s="69">
        <v>-10.876712338765246</v>
      </c>
      <c r="R31" s="69">
        <v>61.306683126309331</v>
      </c>
      <c r="S31" s="19">
        <f t="shared" si="2"/>
        <v>9.1232876612347535</v>
      </c>
      <c r="T31" s="67">
        <f>U14</f>
        <v>18.681986838605596</v>
      </c>
      <c r="U31" s="2">
        <f t="shared" si="1"/>
        <v>8.5010839422882505</v>
      </c>
      <c r="V31" s="3">
        <f t="shared" si="3"/>
        <v>-10.180902896317345</v>
      </c>
      <c r="W31" s="21">
        <f>SUM(V23:V31)</f>
        <v>61.306683126309935</v>
      </c>
    </row>
    <row r="32" spans="1:23" ht="15" x14ac:dyDescent="0.2">
      <c r="A32" s="15">
        <v>40817</v>
      </c>
      <c r="B32" s="69">
        <v>0</v>
      </c>
      <c r="C32" s="69">
        <v>1.0191780810748734</v>
      </c>
      <c r="D32" s="69">
        <v>0</v>
      </c>
      <c r="E32" s="69">
        <v>0</v>
      </c>
      <c r="F32" s="99">
        <v>1.0191780810748734</v>
      </c>
      <c r="G32" s="99"/>
      <c r="H32" s="69">
        <v>0</v>
      </c>
      <c r="I32" s="70">
        <v>0</v>
      </c>
      <c r="J32" s="70">
        <v>10</v>
      </c>
      <c r="K32" s="70">
        <v>0</v>
      </c>
      <c r="L32" s="69">
        <v>10.191780810748735</v>
      </c>
      <c r="M32" s="69">
        <v>-4.263256414560601E-16</v>
      </c>
      <c r="N32" s="69">
        <v>0</v>
      </c>
      <c r="O32" s="69">
        <v>0.76438356080615522</v>
      </c>
      <c r="P32" s="69">
        <v>0</v>
      </c>
      <c r="Q32" s="69">
        <v>9.4273972499425795</v>
      </c>
      <c r="R32" s="69">
        <v>70.016895413428273</v>
      </c>
      <c r="S32" s="19">
        <f t="shared" si="2"/>
        <v>9.4273972499425795</v>
      </c>
      <c r="T32" s="67"/>
      <c r="U32" s="2">
        <f t="shared" si="1"/>
        <v>8.7102122871191945</v>
      </c>
      <c r="V32" s="3">
        <f t="shared" si="3"/>
        <v>8.7102122871191945</v>
      </c>
      <c r="W32" s="21">
        <f>SUM(V23:V32)</f>
        <v>70.016895413429125</v>
      </c>
    </row>
    <row r="33" spans="1:23" ht="15" x14ac:dyDescent="0.2">
      <c r="A33" s="15">
        <v>40848</v>
      </c>
      <c r="B33" s="69">
        <v>0</v>
      </c>
      <c r="C33" s="69">
        <v>0.98630136878213548</v>
      </c>
      <c r="D33" s="69">
        <v>0</v>
      </c>
      <c r="E33" s="69">
        <v>0</v>
      </c>
      <c r="F33" s="99">
        <v>0.98630136878213548</v>
      </c>
      <c r="G33" s="99"/>
      <c r="H33" s="69">
        <v>0</v>
      </c>
      <c r="I33" s="70">
        <v>0</v>
      </c>
      <c r="J33" s="70">
        <v>9.9999999999999982</v>
      </c>
      <c r="K33" s="70">
        <v>0</v>
      </c>
      <c r="L33" s="69">
        <v>9.8630136878213541</v>
      </c>
      <c r="M33" s="69">
        <v>5.6843418860808016E-16</v>
      </c>
      <c r="N33" s="69">
        <v>0</v>
      </c>
      <c r="O33" s="69">
        <v>0.73972602658660147</v>
      </c>
      <c r="P33" s="69">
        <v>0</v>
      </c>
      <c r="Q33" s="69">
        <v>9.1232876612347535</v>
      </c>
      <c r="R33" s="69">
        <v>78.377182677075595</v>
      </c>
      <c r="S33" s="19">
        <f t="shared" si="2"/>
        <v>9.1232876612347535</v>
      </c>
      <c r="T33" s="67"/>
      <c r="U33" s="2">
        <f t="shared" si="1"/>
        <v>8.360287263647578</v>
      </c>
      <c r="V33" s="3">
        <f t="shared" si="3"/>
        <v>8.360287263647578</v>
      </c>
      <c r="W33" s="21">
        <f>SUM(V23:V33)</f>
        <v>78.377182677076703</v>
      </c>
    </row>
    <row r="34" spans="1:23" ht="15.75" thickBot="1" x14ac:dyDescent="0.25">
      <c r="A34" s="16">
        <v>40878</v>
      </c>
      <c r="B34" s="74">
        <v>0</v>
      </c>
      <c r="C34" s="75">
        <v>1.0191780810748734</v>
      </c>
      <c r="D34" s="75">
        <v>0</v>
      </c>
      <c r="E34" s="75">
        <v>0</v>
      </c>
      <c r="F34" s="113">
        <v>1.0191780810748734</v>
      </c>
      <c r="G34" s="113"/>
      <c r="H34" s="75">
        <v>0</v>
      </c>
      <c r="I34" s="76">
        <v>0</v>
      </c>
      <c r="J34" s="76">
        <v>10</v>
      </c>
      <c r="K34" s="76">
        <v>0</v>
      </c>
      <c r="L34" s="75">
        <v>10.191780810748735</v>
      </c>
      <c r="M34" s="75">
        <v>-4.263256414560601E-16</v>
      </c>
      <c r="N34" s="75">
        <v>0</v>
      </c>
      <c r="O34" s="75">
        <v>0.76438356080615522</v>
      </c>
      <c r="P34" s="75">
        <v>0</v>
      </c>
      <c r="Q34" s="75">
        <v>9.4273972499425795</v>
      </c>
      <c r="R34" s="75">
        <v>86.943134659437234</v>
      </c>
      <c r="S34" s="22">
        <f t="shared" si="2"/>
        <v>9.4273972499425795</v>
      </c>
      <c r="T34" s="68">
        <v>0</v>
      </c>
      <c r="U34" s="23">
        <f t="shared" si="1"/>
        <v>8.5659519823619341</v>
      </c>
      <c r="V34" s="24">
        <f t="shared" si="3"/>
        <v>8.5659519823619341</v>
      </c>
      <c r="W34" s="25">
        <f>SUM(V23:V34)</f>
        <v>86.943134659438641</v>
      </c>
    </row>
  </sheetData>
  <mergeCells count="45">
    <mergeCell ref="G3:G4"/>
    <mergeCell ref="H3:H4"/>
    <mergeCell ref="I3:I4"/>
    <mergeCell ref="J3:J4"/>
    <mergeCell ref="B10:E10"/>
    <mergeCell ref="S10:T10"/>
    <mergeCell ref="B11:E17"/>
    <mergeCell ref="S11:T11"/>
    <mergeCell ref="S12:T12"/>
    <mergeCell ref="S13:T13"/>
    <mergeCell ref="S14:T14"/>
    <mergeCell ref="B18:D18"/>
    <mergeCell ref="B19:B22"/>
    <mergeCell ref="C19:C22"/>
    <mergeCell ref="D19:D22"/>
    <mergeCell ref="E19:E22"/>
    <mergeCell ref="U19:U22"/>
    <mergeCell ref="V19:V22"/>
    <mergeCell ref="W19:W22"/>
    <mergeCell ref="F23:G23"/>
    <mergeCell ref="F24:G24"/>
    <mergeCell ref="F19:G22"/>
    <mergeCell ref="H19:H22"/>
    <mergeCell ref="S19:S22"/>
    <mergeCell ref="T19:T22"/>
    <mergeCell ref="I19:I22"/>
    <mergeCell ref="J19:J22"/>
    <mergeCell ref="K19:K22"/>
    <mergeCell ref="L19:L22"/>
    <mergeCell ref="M19:M22"/>
    <mergeCell ref="N19:N22"/>
    <mergeCell ref="F25:G25"/>
    <mergeCell ref="O19:O22"/>
    <mergeCell ref="P19:P22"/>
    <mergeCell ref="Q19:Q22"/>
    <mergeCell ref="R19:R22"/>
    <mergeCell ref="F32:G32"/>
    <mergeCell ref="F33:G33"/>
    <mergeCell ref="F34:G34"/>
    <mergeCell ref="F26:G26"/>
    <mergeCell ref="F27:G27"/>
    <mergeCell ref="F28:G28"/>
    <mergeCell ref="F29:G29"/>
    <mergeCell ref="F30:G30"/>
    <mergeCell ref="F31:G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workbookViewId="0">
      <selection activeCell="U14" sqref="U14"/>
    </sheetView>
  </sheetViews>
  <sheetFormatPr defaultRowHeight="12.75" x14ac:dyDescent="0.2"/>
  <cols>
    <col min="6" max="6" width="5.85546875" customWidth="1"/>
    <col min="7" max="7" width="7.5703125" customWidth="1"/>
    <col min="9" max="9" width="11" customWidth="1"/>
    <col min="19" max="19" width="9.140625" style="61"/>
    <col min="20" max="20" width="11.140625" customWidth="1"/>
    <col min="21" max="21" width="12.85546875" customWidth="1"/>
    <col min="22" max="22" width="14.42578125" customWidth="1"/>
    <col min="23" max="23" width="11.42578125" customWidth="1"/>
  </cols>
  <sheetData>
    <row r="1" spans="1:23" x14ac:dyDescent="0.2">
      <c r="A1" s="2"/>
      <c r="B1" s="2"/>
      <c r="C1" s="2"/>
      <c r="D1" s="2"/>
      <c r="E1" s="2"/>
      <c r="F1" s="2"/>
      <c r="G1" s="2"/>
      <c r="H1" s="2"/>
      <c r="I1" s="2"/>
      <c r="J1" s="2"/>
      <c r="K1" s="2"/>
      <c r="L1" s="2"/>
      <c r="M1" s="2"/>
      <c r="N1" s="2"/>
      <c r="O1" s="2"/>
      <c r="P1" s="2"/>
      <c r="Q1" s="2"/>
      <c r="R1" s="2"/>
      <c r="S1" s="60"/>
      <c r="T1" s="2"/>
      <c r="U1" s="2"/>
      <c r="V1" s="2"/>
      <c r="W1" s="2"/>
    </row>
    <row r="2" spans="1:23" x14ac:dyDescent="0.2">
      <c r="A2" s="2"/>
      <c r="B2" s="2"/>
      <c r="C2" s="2"/>
      <c r="D2" s="2"/>
      <c r="E2" s="2"/>
      <c r="F2" s="2"/>
      <c r="G2" s="2"/>
      <c r="H2" s="2"/>
      <c r="I2" s="2"/>
      <c r="J2" s="2"/>
      <c r="K2" s="2"/>
      <c r="L2" s="2"/>
      <c r="M2" s="2"/>
      <c r="N2" s="2"/>
      <c r="O2" s="2"/>
      <c r="P2" s="2"/>
      <c r="Q2" s="2"/>
      <c r="R2" s="2"/>
      <c r="S2" s="60"/>
      <c r="T2" s="2"/>
      <c r="U2" s="2"/>
      <c r="V2" s="2"/>
      <c r="W2" s="2"/>
    </row>
    <row r="3" spans="1:23" ht="13.5" thickBot="1" x14ac:dyDescent="0.25">
      <c r="A3" s="2"/>
      <c r="C3" s="2"/>
      <c r="D3" s="2"/>
      <c r="E3" s="2"/>
      <c r="F3" s="2"/>
      <c r="G3" s="151" t="s">
        <v>20</v>
      </c>
      <c r="H3" s="141" t="s">
        <v>43</v>
      </c>
      <c r="I3" s="141" t="s">
        <v>33</v>
      </c>
      <c r="J3" s="159" t="s">
        <v>44</v>
      </c>
      <c r="K3" s="2"/>
      <c r="L3" s="2" t="s">
        <v>16</v>
      </c>
      <c r="M3" s="2"/>
      <c r="N3" s="2"/>
      <c r="O3" s="2"/>
      <c r="P3" s="2"/>
      <c r="Q3" s="2"/>
      <c r="R3" s="2"/>
      <c r="S3" s="60"/>
      <c r="T3" s="2"/>
      <c r="U3" s="2"/>
      <c r="V3" s="2"/>
      <c r="W3" s="2"/>
    </row>
    <row r="4" spans="1:23" ht="13.5" thickBot="1" x14ac:dyDescent="0.25">
      <c r="A4" s="2"/>
      <c r="B4" s="26" t="s">
        <v>47</v>
      </c>
      <c r="C4" s="27"/>
      <c r="D4" s="27"/>
      <c r="E4" s="28"/>
      <c r="F4" s="2"/>
      <c r="G4" s="152" t="s">
        <v>16</v>
      </c>
      <c r="H4" s="142"/>
      <c r="I4" s="142"/>
      <c r="J4" s="160"/>
      <c r="K4" s="2"/>
      <c r="L4" s="2"/>
      <c r="M4" s="2"/>
      <c r="N4" s="2"/>
      <c r="O4" s="2"/>
      <c r="P4" s="2"/>
      <c r="Q4" s="2"/>
      <c r="R4" s="3"/>
      <c r="S4" s="60"/>
      <c r="T4" s="3"/>
      <c r="U4" s="2"/>
      <c r="V4" s="2"/>
      <c r="W4" s="2"/>
    </row>
    <row r="5" spans="1:23" ht="15" x14ac:dyDescent="0.2">
      <c r="A5" s="2"/>
      <c r="B5" s="1" t="s">
        <v>17</v>
      </c>
      <c r="C5" s="2"/>
      <c r="D5" s="2"/>
      <c r="E5" s="64">
        <v>40544</v>
      </c>
      <c r="F5" s="2"/>
      <c r="G5" s="1" t="s">
        <v>21</v>
      </c>
      <c r="H5" s="2">
        <v>31</v>
      </c>
      <c r="I5" s="8">
        <v>40574</v>
      </c>
      <c r="J5" s="29">
        <f>I5-E$5+1</f>
        <v>31</v>
      </c>
      <c r="K5" s="2"/>
      <c r="L5" s="9" t="s">
        <v>16</v>
      </c>
      <c r="M5" s="2" t="s">
        <v>16</v>
      </c>
      <c r="N5" s="2" t="s">
        <v>16</v>
      </c>
      <c r="O5" s="2"/>
      <c r="P5" s="2" t="s">
        <v>16</v>
      </c>
      <c r="Q5" s="8" t="s">
        <v>16</v>
      </c>
      <c r="R5" s="2"/>
      <c r="S5" s="60"/>
      <c r="T5" s="3"/>
      <c r="U5" s="2"/>
      <c r="V5" s="2"/>
      <c r="W5" s="2"/>
    </row>
    <row r="6" spans="1:23" ht="15" x14ac:dyDescent="0.2">
      <c r="A6" s="2"/>
      <c r="B6" s="1" t="s">
        <v>35</v>
      </c>
      <c r="C6" s="2"/>
      <c r="D6" s="2"/>
      <c r="E6" s="65">
        <v>0.1</v>
      </c>
      <c r="F6" s="2"/>
      <c r="G6" s="1" t="s">
        <v>22</v>
      </c>
      <c r="H6" s="2">
        <v>59</v>
      </c>
      <c r="I6" s="8">
        <v>40602</v>
      </c>
      <c r="J6" s="29">
        <f t="shared" ref="J6:J16" si="0">I6-E$5+1</f>
        <v>59</v>
      </c>
      <c r="K6" s="2"/>
      <c r="L6" s="9" t="s">
        <v>16</v>
      </c>
      <c r="M6" s="8" t="s">
        <v>16</v>
      </c>
      <c r="N6" s="2" t="s">
        <v>16</v>
      </c>
      <c r="O6" s="2"/>
      <c r="P6" s="2" t="s">
        <v>16</v>
      </c>
      <c r="Q6" s="8" t="s">
        <v>16</v>
      </c>
      <c r="R6" s="2"/>
      <c r="S6" s="60"/>
      <c r="T6" s="3"/>
      <c r="U6" s="2"/>
      <c r="V6" s="2"/>
      <c r="W6" s="2"/>
    </row>
    <row r="7" spans="1:23" x14ac:dyDescent="0.2">
      <c r="A7" s="2"/>
      <c r="B7" s="1" t="s">
        <v>37</v>
      </c>
      <c r="C7" s="2"/>
      <c r="D7" s="2"/>
      <c r="E7" s="32">
        <v>365.25</v>
      </c>
      <c r="F7" s="2"/>
      <c r="G7" s="1" t="s">
        <v>23</v>
      </c>
      <c r="H7" s="2">
        <v>90</v>
      </c>
      <c r="I7" s="8">
        <v>40633</v>
      </c>
      <c r="J7" s="29">
        <f t="shared" si="0"/>
        <v>90</v>
      </c>
      <c r="K7" s="2"/>
      <c r="L7" s="2"/>
      <c r="M7" s="8" t="s">
        <v>16</v>
      </c>
      <c r="N7" s="2" t="s">
        <v>16</v>
      </c>
      <c r="O7" s="2"/>
      <c r="P7" s="2" t="s">
        <v>16</v>
      </c>
      <c r="Q7" s="8" t="s">
        <v>16</v>
      </c>
      <c r="R7" s="2"/>
      <c r="S7" s="60"/>
      <c r="T7" s="3"/>
      <c r="U7" s="2"/>
      <c r="V7" s="2"/>
      <c r="W7" s="2"/>
    </row>
    <row r="8" spans="1:23" x14ac:dyDescent="0.2">
      <c r="A8" s="2"/>
      <c r="B8" s="17"/>
      <c r="C8" s="10"/>
      <c r="D8" s="10"/>
      <c r="E8" s="17"/>
      <c r="F8" s="2"/>
      <c r="G8" s="1" t="s">
        <v>24</v>
      </c>
      <c r="H8" s="2">
        <v>120</v>
      </c>
      <c r="I8" s="8">
        <v>40663</v>
      </c>
      <c r="J8" s="29">
        <f t="shared" si="0"/>
        <v>120</v>
      </c>
      <c r="K8" s="2"/>
      <c r="L8" s="2"/>
      <c r="M8" s="2" t="s">
        <v>16</v>
      </c>
      <c r="N8" s="2" t="s">
        <v>16</v>
      </c>
      <c r="O8" s="2"/>
      <c r="P8" s="2" t="s">
        <v>34</v>
      </c>
      <c r="Q8" s="8" t="s">
        <v>16</v>
      </c>
      <c r="R8" s="2"/>
      <c r="S8" s="60"/>
      <c r="T8" s="3"/>
      <c r="U8" s="2"/>
      <c r="V8" s="2"/>
      <c r="W8" s="2"/>
    </row>
    <row r="9" spans="1:23" x14ac:dyDescent="0.2">
      <c r="A9" s="2"/>
      <c r="B9" s="2" t="s">
        <v>16</v>
      </c>
      <c r="C9" s="2"/>
      <c r="D9" s="2"/>
      <c r="E9" s="2"/>
      <c r="F9" s="2"/>
      <c r="G9" s="1" t="s">
        <v>25</v>
      </c>
      <c r="H9" s="2">
        <v>151</v>
      </c>
      <c r="I9" s="8">
        <v>40694</v>
      </c>
      <c r="J9" s="29">
        <f t="shared" si="0"/>
        <v>151</v>
      </c>
      <c r="K9" s="2"/>
      <c r="L9" s="2"/>
      <c r="M9" s="2"/>
      <c r="N9" s="2" t="s">
        <v>16</v>
      </c>
      <c r="O9" s="2"/>
      <c r="P9" s="2" t="s">
        <v>16</v>
      </c>
      <c r="Q9" s="8" t="s">
        <v>16</v>
      </c>
      <c r="R9" s="2"/>
      <c r="S9" s="60"/>
      <c r="T9" s="3"/>
      <c r="U9" s="2"/>
      <c r="V9" s="2"/>
      <c r="W9" s="2"/>
    </row>
    <row r="10" spans="1:23" ht="15" x14ac:dyDescent="0.2">
      <c r="A10" s="2"/>
      <c r="B10" s="126" t="s">
        <v>49</v>
      </c>
      <c r="C10" s="127"/>
      <c r="D10" s="127"/>
      <c r="E10" s="128"/>
      <c r="F10" s="2"/>
      <c r="G10" s="1" t="s">
        <v>26</v>
      </c>
      <c r="H10" s="2">
        <v>181</v>
      </c>
      <c r="I10" s="8">
        <v>40724</v>
      </c>
      <c r="J10" s="29">
        <f t="shared" si="0"/>
        <v>181</v>
      </c>
      <c r="K10" s="2"/>
      <c r="L10" s="2"/>
      <c r="M10" s="2"/>
      <c r="N10" s="2" t="s">
        <v>16</v>
      </c>
      <c r="O10" s="2"/>
      <c r="P10" s="2" t="s">
        <v>16</v>
      </c>
      <c r="Q10" s="8" t="s">
        <v>16</v>
      </c>
      <c r="R10" s="2"/>
      <c r="S10" s="161" t="s">
        <v>19</v>
      </c>
      <c r="T10" s="162"/>
      <c r="U10" s="66">
        <v>20</v>
      </c>
      <c r="W10" s="2"/>
    </row>
    <row r="11" spans="1:23" ht="15" x14ac:dyDescent="0.2">
      <c r="A11" s="2"/>
      <c r="B11" s="129" t="s">
        <v>16</v>
      </c>
      <c r="C11" s="130"/>
      <c r="D11" s="130"/>
      <c r="E11" s="131"/>
      <c r="F11" s="2"/>
      <c r="G11" s="1" t="s">
        <v>27</v>
      </c>
      <c r="H11" s="2">
        <v>212</v>
      </c>
      <c r="I11" s="8">
        <v>40755</v>
      </c>
      <c r="J11" s="29">
        <f t="shared" si="0"/>
        <v>212</v>
      </c>
      <c r="K11" s="2"/>
      <c r="L11" s="2"/>
      <c r="M11" s="2"/>
      <c r="N11" s="2" t="s">
        <v>16</v>
      </c>
      <c r="O11" s="2"/>
      <c r="P11" s="2" t="s">
        <v>16</v>
      </c>
      <c r="Q11" s="8" t="s">
        <v>16</v>
      </c>
      <c r="R11" s="2"/>
      <c r="S11" s="154" t="s">
        <v>18</v>
      </c>
      <c r="T11" s="155"/>
      <c r="U11" s="64">
        <v>40793</v>
      </c>
      <c r="V11" s="3" t="s">
        <v>16</v>
      </c>
      <c r="W11" s="2"/>
    </row>
    <row r="12" spans="1:23" x14ac:dyDescent="0.2">
      <c r="A12" s="2"/>
      <c r="B12" s="132"/>
      <c r="C12" s="133"/>
      <c r="D12" s="133"/>
      <c r="E12" s="134"/>
      <c r="F12" s="2"/>
      <c r="G12" s="1" t="s">
        <v>28</v>
      </c>
      <c r="H12" s="2">
        <v>243</v>
      </c>
      <c r="I12" s="8">
        <v>40786</v>
      </c>
      <c r="J12" s="29">
        <f t="shared" si="0"/>
        <v>243</v>
      </c>
      <c r="K12" s="2"/>
      <c r="L12" s="2"/>
      <c r="M12" s="2"/>
      <c r="N12" s="2" t="s">
        <v>16</v>
      </c>
      <c r="O12" s="2"/>
      <c r="P12" s="2" t="s">
        <v>16</v>
      </c>
      <c r="Q12" s="8" t="s">
        <v>16</v>
      </c>
      <c r="R12" s="2"/>
      <c r="S12" s="154" t="s">
        <v>17</v>
      </c>
      <c r="T12" s="155"/>
      <c r="U12" s="18">
        <f>E5</f>
        <v>40544</v>
      </c>
      <c r="V12" s="2"/>
      <c r="W12" s="2"/>
    </row>
    <row r="13" spans="1:23" x14ac:dyDescent="0.2">
      <c r="A13" s="2"/>
      <c r="B13" s="132"/>
      <c r="C13" s="133"/>
      <c r="D13" s="133"/>
      <c r="E13" s="134"/>
      <c r="F13" s="2"/>
      <c r="G13" s="1" t="s">
        <v>29</v>
      </c>
      <c r="H13" s="2">
        <v>273</v>
      </c>
      <c r="I13" s="8">
        <v>40816</v>
      </c>
      <c r="J13" s="29">
        <f t="shared" si="0"/>
        <v>273</v>
      </c>
      <c r="K13" s="2"/>
      <c r="L13" s="2"/>
      <c r="M13" s="2"/>
      <c r="N13" s="2" t="s">
        <v>16</v>
      </c>
      <c r="O13" s="2"/>
      <c r="P13" s="2" t="s">
        <v>16</v>
      </c>
      <c r="Q13" s="8" t="s">
        <v>16</v>
      </c>
      <c r="R13" s="2"/>
      <c r="S13" s="132" t="s">
        <v>45</v>
      </c>
      <c r="T13" s="134"/>
      <c r="U13" s="4">
        <f>U11-U12</f>
        <v>249</v>
      </c>
      <c r="V13" s="2"/>
      <c r="W13" s="2"/>
    </row>
    <row r="14" spans="1:23" x14ac:dyDescent="0.2">
      <c r="A14" s="2"/>
      <c r="B14" s="132"/>
      <c r="C14" s="133"/>
      <c r="D14" s="133"/>
      <c r="E14" s="134"/>
      <c r="F14" s="2"/>
      <c r="G14" s="1" t="s">
        <v>30</v>
      </c>
      <c r="H14" s="2">
        <v>304</v>
      </c>
      <c r="I14" s="8">
        <v>40847</v>
      </c>
      <c r="J14" s="29">
        <f t="shared" si="0"/>
        <v>304</v>
      </c>
      <c r="K14" s="2"/>
      <c r="L14" s="2"/>
      <c r="M14" s="2"/>
      <c r="N14" s="2" t="s">
        <v>16</v>
      </c>
      <c r="O14" s="2"/>
      <c r="P14" s="2" t="s">
        <v>16</v>
      </c>
      <c r="Q14" s="8" t="s">
        <v>16</v>
      </c>
      <c r="R14" s="2"/>
      <c r="S14" s="156" t="s">
        <v>46</v>
      </c>
      <c r="T14" s="157"/>
      <c r="U14" s="13">
        <f>U$10/EXP((E$6*U13)/E$7)</f>
        <v>18.681986838605596</v>
      </c>
      <c r="V14" s="2"/>
      <c r="W14" s="2"/>
    </row>
    <row r="15" spans="1:23" x14ac:dyDescent="0.2">
      <c r="A15" s="2"/>
      <c r="B15" s="132"/>
      <c r="C15" s="133"/>
      <c r="D15" s="133"/>
      <c r="E15" s="134"/>
      <c r="F15" s="2"/>
      <c r="G15" s="1" t="s">
        <v>31</v>
      </c>
      <c r="H15" s="2">
        <v>334</v>
      </c>
      <c r="I15" s="8">
        <v>40877</v>
      </c>
      <c r="J15" s="29">
        <f t="shared" si="0"/>
        <v>334</v>
      </c>
      <c r="K15" s="2"/>
      <c r="L15" s="2"/>
      <c r="M15" s="2"/>
      <c r="N15" s="2" t="s">
        <v>16</v>
      </c>
      <c r="O15" s="2"/>
      <c r="P15" s="2" t="s">
        <v>16</v>
      </c>
      <c r="Q15" s="8" t="s">
        <v>16</v>
      </c>
      <c r="R15" s="2"/>
      <c r="S15" s="60" t="s">
        <v>16</v>
      </c>
      <c r="T15" s="3" t="s">
        <v>16</v>
      </c>
      <c r="U15" s="2" t="s">
        <v>16</v>
      </c>
      <c r="V15" s="2" t="s">
        <v>16</v>
      </c>
      <c r="W15" s="2" t="s">
        <v>16</v>
      </c>
    </row>
    <row r="16" spans="1:23" x14ac:dyDescent="0.2">
      <c r="A16" s="2"/>
      <c r="B16" s="132"/>
      <c r="C16" s="133"/>
      <c r="D16" s="133"/>
      <c r="E16" s="134"/>
      <c r="F16" s="2"/>
      <c r="G16" s="11" t="s">
        <v>32</v>
      </c>
      <c r="H16" s="5">
        <v>365</v>
      </c>
      <c r="I16" s="12">
        <v>40908</v>
      </c>
      <c r="J16" s="30">
        <f t="shared" si="0"/>
        <v>365</v>
      </c>
      <c r="K16" s="2"/>
      <c r="L16" s="2"/>
      <c r="M16" s="2"/>
      <c r="N16" s="2" t="s">
        <v>16</v>
      </c>
      <c r="O16" s="2"/>
      <c r="P16" s="2" t="s">
        <v>16</v>
      </c>
      <c r="Q16" s="8" t="s">
        <v>16</v>
      </c>
      <c r="R16" s="2"/>
      <c r="S16" s="60" t="s">
        <v>16</v>
      </c>
      <c r="T16" s="3" t="s">
        <v>16</v>
      </c>
      <c r="U16" s="2" t="s">
        <v>16</v>
      </c>
      <c r="V16" s="2" t="s">
        <v>16</v>
      </c>
      <c r="W16" s="2" t="s">
        <v>16</v>
      </c>
    </row>
    <row r="17" spans="1:23" x14ac:dyDescent="0.2">
      <c r="A17" s="2"/>
      <c r="B17" s="135"/>
      <c r="C17" s="136"/>
      <c r="D17" s="136"/>
      <c r="E17" s="137"/>
      <c r="F17" s="2"/>
      <c r="G17" s="2"/>
      <c r="H17" s="2"/>
      <c r="I17" s="2"/>
      <c r="J17" s="2"/>
      <c r="K17" s="2"/>
      <c r="L17" s="2"/>
      <c r="M17" s="2"/>
      <c r="N17" s="2"/>
      <c r="O17" s="2"/>
      <c r="P17" s="2"/>
      <c r="Q17" s="2"/>
      <c r="R17" s="3"/>
      <c r="S17" s="60"/>
      <c r="T17" s="3"/>
      <c r="U17" s="2"/>
      <c r="V17" s="2"/>
      <c r="W17" s="2"/>
    </row>
    <row r="18" spans="1:23" ht="13.5" thickBot="1" x14ac:dyDescent="0.25">
      <c r="A18" s="2"/>
      <c r="B18" s="158" t="s">
        <v>16</v>
      </c>
      <c r="C18" s="158"/>
      <c r="D18" s="158"/>
      <c r="E18" s="2"/>
      <c r="F18" s="2"/>
      <c r="G18" s="2"/>
      <c r="H18" s="2"/>
      <c r="I18" s="2"/>
      <c r="J18" s="2"/>
      <c r="K18" s="2"/>
      <c r="L18" s="2"/>
      <c r="M18" s="2"/>
      <c r="N18" s="2"/>
      <c r="O18" s="2"/>
      <c r="P18" s="2"/>
      <c r="Q18" s="2"/>
      <c r="R18" s="3"/>
      <c r="S18" s="60"/>
      <c r="T18" s="3"/>
      <c r="U18" s="2"/>
      <c r="V18" s="2"/>
      <c r="W18" s="2"/>
    </row>
    <row r="19" spans="1:23" x14ac:dyDescent="0.2">
      <c r="A19" s="6" t="s">
        <v>16</v>
      </c>
      <c r="B19" s="151" t="s">
        <v>0</v>
      </c>
      <c r="C19" s="141" t="s">
        <v>1</v>
      </c>
      <c r="D19" s="141" t="s">
        <v>2</v>
      </c>
      <c r="E19" s="141" t="s">
        <v>3</v>
      </c>
      <c r="F19" s="141" t="s">
        <v>4</v>
      </c>
      <c r="G19" s="141"/>
      <c r="H19" s="141" t="s">
        <v>5</v>
      </c>
      <c r="I19" s="141" t="s">
        <v>6</v>
      </c>
      <c r="J19" s="141" t="s">
        <v>7</v>
      </c>
      <c r="K19" s="141" t="s">
        <v>8</v>
      </c>
      <c r="L19" s="141" t="s">
        <v>9</v>
      </c>
      <c r="M19" s="141" t="s">
        <v>10</v>
      </c>
      <c r="N19" s="141" t="s">
        <v>11</v>
      </c>
      <c r="O19" s="141" t="s">
        <v>12</v>
      </c>
      <c r="P19" s="141" t="s">
        <v>13</v>
      </c>
      <c r="Q19" s="141" t="s">
        <v>14</v>
      </c>
      <c r="R19" s="147" t="s">
        <v>15</v>
      </c>
      <c r="S19" s="163" t="s">
        <v>38</v>
      </c>
      <c r="T19" s="144" t="s">
        <v>39</v>
      </c>
      <c r="U19" s="144" t="s">
        <v>40</v>
      </c>
      <c r="V19" s="144" t="s">
        <v>42</v>
      </c>
      <c r="W19" s="138" t="s">
        <v>41</v>
      </c>
    </row>
    <row r="20" spans="1:23" x14ac:dyDescent="0.2">
      <c r="A20" s="4"/>
      <c r="B20" s="152"/>
      <c r="C20" s="142"/>
      <c r="D20" s="142"/>
      <c r="E20" s="142"/>
      <c r="F20" s="142"/>
      <c r="G20" s="142"/>
      <c r="H20" s="142"/>
      <c r="I20" s="142"/>
      <c r="J20" s="142"/>
      <c r="K20" s="142"/>
      <c r="L20" s="142"/>
      <c r="M20" s="142"/>
      <c r="N20" s="142"/>
      <c r="O20" s="142"/>
      <c r="P20" s="142"/>
      <c r="Q20" s="142"/>
      <c r="R20" s="145"/>
      <c r="S20" s="164"/>
      <c r="T20" s="145"/>
      <c r="U20" s="145"/>
      <c r="V20" s="145"/>
      <c r="W20" s="139"/>
    </row>
    <row r="21" spans="1:23" x14ac:dyDescent="0.2">
      <c r="A21" s="4"/>
      <c r="B21" s="152"/>
      <c r="C21" s="142"/>
      <c r="D21" s="142"/>
      <c r="E21" s="142"/>
      <c r="F21" s="142"/>
      <c r="G21" s="142"/>
      <c r="H21" s="142"/>
      <c r="I21" s="142"/>
      <c r="J21" s="142"/>
      <c r="K21" s="142"/>
      <c r="L21" s="142"/>
      <c r="M21" s="142"/>
      <c r="N21" s="142"/>
      <c r="O21" s="142"/>
      <c r="P21" s="142"/>
      <c r="Q21" s="142"/>
      <c r="R21" s="145"/>
      <c r="S21" s="164"/>
      <c r="T21" s="145"/>
      <c r="U21" s="145"/>
      <c r="V21" s="145"/>
      <c r="W21" s="139"/>
    </row>
    <row r="22" spans="1:23" x14ac:dyDescent="0.2">
      <c r="A22" s="4"/>
      <c r="B22" s="153"/>
      <c r="C22" s="143"/>
      <c r="D22" s="143"/>
      <c r="E22" s="143"/>
      <c r="F22" s="143"/>
      <c r="G22" s="143"/>
      <c r="H22" s="143"/>
      <c r="I22" s="143"/>
      <c r="J22" s="143"/>
      <c r="K22" s="143"/>
      <c r="L22" s="143"/>
      <c r="M22" s="143"/>
      <c r="N22" s="143"/>
      <c r="O22" s="143"/>
      <c r="P22" s="143"/>
      <c r="Q22" s="143"/>
      <c r="R22" s="146"/>
      <c r="S22" s="165"/>
      <c r="T22" s="146"/>
      <c r="U22" s="146"/>
      <c r="V22" s="146"/>
      <c r="W22" s="140"/>
    </row>
    <row r="23" spans="1:23" ht="15" x14ac:dyDescent="0.2">
      <c r="A23" s="14">
        <v>40544</v>
      </c>
      <c r="B23" s="69">
        <v>0</v>
      </c>
      <c r="C23" s="69">
        <v>1.02</v>
      </c>
      <c r="D23" s="69">
        <v>0</v>
      </c>
      <c r="E23" s="69">
        <v>0</v>
      </c>
      <c r="F23" s="73">
        <v>1.02</v>
      </c>
      <c r="G23" s="73"/>
      <c r="H23" s="69">
        <v>0</v>
      </c>
      <c r="I23" s="70">
        <v>0</v>
      </c>
      <c r="J23" s="70">
        <v>10</v>
      </c>
      <c r="K23" s="70">
        <v>0</v>
      </c>
      <c r="L23" s="69">
        <v>10.19</v>
      </c>
      <c r="M23" s="69">
        <v>0</v>
      </c>
      <c r="N23" s="69">
        <v>0</v>
      </c>
      <c r="O23" s="69">
        <v>0.76</v>
      </c>
      <c r="P23" s="69">
        <v>0</v>
      </c>
      <c r="Q23" s="69">
        <v>9.43</v>
      </c>
      <c r="R23" s="69">
        <v>9.35</v>
      </c>
      <c r="S23" s="71">
        <f>Q23+P23</f>
        <v>9.43</v>
      </c>
      <c r="T23" s="67"/>
      <c r="U23" s="2">
        <f t="shared" ref="U23:U34" si="1">S23/EXP((E$6*J5)/E$7)</f>
        <v>9.3503030936210809</v>
      </c>
      <c r="V23" s="3">
        <f>U23-T23</f>
        <v>9.3503030936210809</v>
      </c>
      <c r="W23" s="20">
        <f>SUM(V23)</f>
        <v>9.3503030936210809</v>
      </c>
    </row>
    <row r="24" spans="1:23" ht="15" x14ac:dyDescent="0.2">
      <c r="A24" s="15">
        <v>40575</v>
      </c>
      <c r="B24" s="69">
        <v>0</v>
      </c>
      <c r="C24" s="69">
        <v>0.92</v>
      </c>
      <c r="D24" s="69">
        <v>0</v>
      </c>
      <c r="E24" s="69">
        <v>0</v>
      </c>
      <c r="F24" s="69">
        <v>0.92</v>
      </c>
      <c r="G24" s="69"/>
      <c r="H24" s="69">
        <v>0</v>
      </c>
      <c r="I24" s="70">
        <v>0</v>
      </c>
      <c r="J24" s="70">
        <v>10</v>
      </c>
      <c r="K24" s="70">
        <v>0</v>
      </c>
      <c r="L24" s="69">
        <v>9.2100000000000009</v>
      </c>
      <c r="M24" s="69">
        <v>0</v>
      </c>
      <c r="N24" s="69">
        <v>0</v>
      </c>
      <c r="O24" s="69">
        <v>0.69</v>
      </c>
      <c r="P24" s="69">
        <v>0</v>
      </c>
      <c r="Q24" s="69">
        <v>8.52</v>
      </c>
      <c r="R24" s="69">
        <v>17.73</v>
      </c>
      <c r="S24" s="71">
        <f t="shared" ref="S24:S34" si="2">Q24+P24</f>
        <v>8.52</v>
      </c>
      <c r="T24" s="67"/>
      <c r="U24" s="2">
        <f t="shared" si="1"/>
        <v>8.3834793162662162</v>
      </c>
      <c r="V24" s="3">
        <f t="shared" ref="V24:V34" si="3">U24-T24</f>
        <v>8.3834793162662162</v>
      </c>
      <c r="W24" s="21">
        <f>SUM(V23:V24)</f>
        <v>17.733782409887297</v>
      </c>
    </row>
    <row r="25" spans="1:23" ht="15" x14ac:dyDescent="0.2">
      <c r="A25" s="15">
        <v>40603</v>
      </c>
      <c r="B25" s="69">
        <v>0</v>
      </c>
      <c r="C25" s="69">
        <v>1.02</v>
      </c>
      <c r="D25" s="69">
        <v>0</v>
      </c>
      <c r="E25" s="69">
        <v>0</v>
      </c>
      <c r="F25" s="69">
        <v>1.02</v>
      </c>
      <c r="G25" s="69"/>
      <c r="H25" s="69">
        <v>0</v>
      </c>
      <c r="I25" s="70">
        <v>0</v>
      </c>
      <c r="J25" s="70">
        <v>10</v>
      </c>
      <c r="K25" s="70">
        <v>0</v>
      </c>
      <c r="L25" s="69">
        <v>10.19</v>
      </c>
      <c r="M25" s="69">
        <v>0</v>
      </c>
      <c r="N25" s="69">
        <v>0</v>
      </c>
      <c r="O25" s="69">
        <v>0.76</v>
      </c>
      <c r="P25" s="69">
        <v>0</v>
      </c>
      <c r="Q25" s="69">
        <v>9.43</v>
      </c>
      <c r="R25" s="69">
        <v>26.92</v>
      </c>
      <c r="S25" s="71">
        <f t="shared" si="2"/>
        <v>9.43</v>
      </c>
      <c r="T25" s="67"/>
      <c r="U25" s="2">
        <f t="shared" si="1"/>
        <v>9.2004780030742186</v>
      </c>
      <c r="V25" s="3">
        <f t="shared" si="3"/>
        <v>9.2004780030742186</v>
      </c>
      <c r="W25" s="21">
        <f>SUM(V23:V25)</f>
        <v>26.934260412961514</v>
      </c>
    </row>
    <row r="26" spans="1:23" ht="15" x14ac:dyDescent="0.2">
      <c r="A26" s="15">
        <v>40634</v>
      </c>
      <c r="B26" s="69">
        <v>0</v>
      </c>
      <c r="C26" s="69">
        <v>0.99</v>
      </c>
      <c r="D26" s="69">
        <v>0</v>
      </c>
      <c r="E26" s="69">
        <v>0</v>
      </c>
      <c r="F26" s="69">
        <v>0.99</v>
      </c>
      <c r="G26" s="69"/>
      <c r="H26" s="69">
        <v>0</v>
      </c>
      <c r="I26" s="70">
        <v>0</v>
      </c>
      <c r="J26" s="70">
        <v>10</v>
      </c>
      <c r="K26" s="70">
        <v>0</v>
      </c>
      <c r="L26" s="69">
        <v>9.86</v>
      </c>
      <c r="M26" s="69">
        <v>0</v>
      </c>
      <c r="N26" s="69">
        <v>0</v>
      </c>
      <c r="O26" s="69">
        <v>0.74</v>
      </c>
      <c r="P26" s="69">
        <v>0</v>
      </c>
      <c r="Q26" s="69">
        <v>9.1199999999999992</v>
      </c>
      <c r="R26" s="69">
        <v>35.75</v>
      </c>
      <c r="S26" s="71">
        <f t="shared" si="2"/>
        <v>9.1199999999999992</v>
      </c>
      <c r="T26" s="67"/>
      <c r="U26" s="2">
        <f t="shared" si="1"/>
        <v>8.8252382060377137</v>
      </c>
      <c r="V26" s="3">
        <f t="shared" si="3"/>
        <v>8.8252382060377137</v>
      </c>
      <c r="W26" s="21">
        <f>SUM(V23:V26)</f>
        <v>35.759498618999231</v>
      </c>
    </row>
    <row r="27" spans="1:23" ht="15" x14ac:dyDescent="0.2">
      <c r="A27" s="15">
        <v>40664</v>
      </c>
      <c r="B27" s="69">
        <v>0</v>
      </c>
      <c r="C27" s="69">
        <v>1.02</v>
      </c>
      <c r="D27" s="69">
        <v>0</v>
      </c>
      <c r="E27" s="69">
        <v>0</v>
      </c>
      <c r="F27" s="69">
        <v>1.02</v>
      </c>
      <c r="G27" s="69"/>
      <c r="H27" s="69">
        <v>0</v>
      </c>
      <c r="I27" s="70">
        <v>0</v>
      </c>
      <c r="J27" s="70">
        <v>10</v>
      </c>
      <c r="K27" s="70">
        <v>0</v>
      </c>
      <c r="L27" s="69">
        <v>10.19</v>
      </c>
      <c r="M27" s="69">
        <v>0</v>
      </c>
      <c r="N27" s="69">
        <v>0</v>
      </c>
      <c r="O27" s="69">
        <v>0.76</v>
      </c>
      <c r="P27" s="69">
        <v>0</v>
      </c>
      <c r="Q27" s="69">
        <v>9.43</v>
      </c>
      <c r="R27" s="69">
        <v>44.8</v>
      </c>
      <c r="S27" s="71">
        <f t="shared" si="2"/>
        <v>9.43</v>
      </c>
      <c r="T27" s="67"/>
      <c r="U27" s="2">
        <f t="shared" si="1"/>
        <v>9.0480978179668199</v>
      </c>
      <c r="V27" s="3">
        <f t="shared" si="3"/>
        <v>9.0480978179668199</v>
      </c>
      <c r="W27" s="21">
        <f>SUM(V23:V27)</f>
        <v>44.807596436966051</v>
      </c>
    </row>
    <row r="28" spans="1:23" ht="15" x14ac:dyDescent="0.2">
      <c r="A28" s="15">
        <v>40695</v>
      </c>
      <c r="B28" s="69">
        <v>0</v>
      </c>
      <c r="C28" s="69">
        <v>0.99</v>
      </c>
      <c r="D28" s="69">
        <v>0</v>
      </c>
      <c r="E28" s="69">
        <v>0</v>
      </c>
      <c r="F28" s="69">
        <v>0.99</v>
      </c>
      <c r="G28" s="69"/>
      <c r="H28" s="69">
        <v>0</v>
      </c>
      <c r="I28" s="70">
        <v>0</v>
      </c>
      <c r="J28" s="70">
        <v>10</v>
      </c>
      <c r="K28" s="70">
        <v>0</v>
      </c>
      <c r="L28" s="69">
        <v>9.86</v>
      </c>
      <c r="M28" s="69">
        <v>0</v>
      </c>
      <c r="N28" s="69">
        <v>0</v>
      </c>
      <c r="O28" s="69">
        <v>0.74</v>
      </c>
      <c r="P28" s="69">
        <v>0</v>
      </c>
      <c r="Q28" s="69">
        <v>9.1199999999999992</v>
      </c>
      <c r="R28" s="69">
        <v>53.48</v>
      </c>
      <c r="S28" s="71">
        <f t="shared" si="2"/>
        <v>9.1199999999999992</v>
      </c>
      <c r="T28" s="67"/>
      <c r="U28" s="2">
        <f t="shared" si="1"/>
        <v>8.6790728186520205</v>
      </c>
      <c r="V28" s="3">
        <f t="shared" si="3"/>
        <v>8.6790728186520205</v>
      </c>
      <c r="W28" s="21">
        <f>SUM(V23:V28)</f>
        <v>53.486669255618068</v>
      </c>
    </row>
    <row r="29" spans="1:23" ht="15" x14ac:dyDescent="0.2">
      <c r="A29" s="15">
        <v>40725</v>
      </c>
      <c r="B29" s="69">
        <v>0</v>
      </c>
      <c r="C29" s="69">
        <v>1.02</v>
      </c>
      <c r="D29" s="69">
        <v>0</v>
      </c>
      <c r="E29" s="69">
        <v>0</v>
      </c>
      <c r="F29" s="69">
        <v>1.02</v>
      </c>
      <c r="G29" s="69"/>
      <c r="H29" s="69">
        <v>0</v>
      </c>
      <c r="I29" s="70">
        <v>0</v>
      </c>
      <c r="J29" s="70">
        <v>10</v>
      </c>
      <c r="K29" s="70">
        <v>0</v>
      </c>
      <c r="L29" s="69">
        <v>10.19</v>
      </c>
      <c r="M29" s="69">
        <v>0</v>
      </c>
      <c r="N29" s="69">
        <v>0</v>
      </c>
      <c r="O29" s="69">
        <v>0.76</v>
      </c>
      <c r="P29" s="69">
        <v>0</v>
      </c>
      <c r="Q29" s="69">
        <v>9.43</v>
      </c>
      <c r="R29" s="69">
        <v>62.38</v>
      </c>
      <c r="S29" s="71">
        <f t="shared" si="2"/>
        <v>9.43</v>
      </c>
      <c r="T29" s="67"/>
      <c r="U29" s="2">
        <f t="shared" si="1"/>
        <v>8.8982413844303299</v>
      </c>
      <c r="V29" s="3">
        <f t="shared" si="3"/>
        <v>8.8982413844303299</v>
      </c>
      <c r="W29" s="21">
        <f>SUM(V23:V29)</f>
        <v>62.384910640048396</v>
      </c>
    </row>
    <row r="30" spans="1:23" ht="15" x14ac:dyDescent="0.2">
      <c r="A30" s="15">
        <v>40756</v>
      </c>
      <c r="B30" s="69">
        <v>0</v>
      </c>
      <c r="C30" s="69">
        <v>1.02</v>
      </c>
      <c r="D30" s="69">
        <v>0</v>
      </c>
      <c r="E30" s="69">
        <v>0</v>
      </c>
      <c r="F30" s="69">
        <v>1.02</v>
      </c>
      <c r="G30" s="69"/>
      <c r="H30" s="69">
        <v>0</v>
      </c>
      <c r="I30" s="70">
        <v>0</v>
      </c>
      <c r="J30" s="70">
        <v>10</v>
      </c>
      <c r="K30" s="70">
        <v>0</v>
      </c>
      <c r="L30" s="69">
        <v>10.19</v>
      </c>
      <c r="M30" s="69">
        <v>0</v>
      </c>
      <c r="N30" s="69">
        <v>0</v>
      </c>
      <c r="O30" s="69">
        <v>0.76</v>
      </c>
      <c r="P30" s="69">
        <v>0</v>
      </c>
      <c r="Q30" s="69">
        <v>9.43</v>
      </c>
      <c r="R30" s="69">
        <v>71.2</v>
      </c>
      <c r="S30" s="71">
        <f t="shared" si="2"/>
        <v>9.43</v>
      </c>
      <c r="T30" s="67"/>
      <c r="U30" s="2">
        <f t="shared" si="1"/>
        <v>8.8230385943399856</v>
      </c>
      <c r="V30" s="3">
        <f t="shared" si="3"/>
        <v>8.8230385943399856</v>
      </c>
      <c r="W30" s="21">
        <f>SUM(V23:V30)</f>
        <v>71.20794923438838</v>
      </c>
    </row>
    <row r="31" spans="1:23" ht="15" x14ac:dyDescent="0.2">
      <c r="A31" s="15">
        <v>40787</v>
      </c>
      <c r="B31" s="69">
        <v>0</v>
      </c>
      <c r="C31" s="69">
        <v>0.99</v>
      </c>
      <c r="D31" s="69">
        <v>0</v>
      </c>
      <c r="E31" s="69">
        <v>0</v>
      </c>
      <c r="F31" s="69">
        <v>0.99</v>
      </c>
      <c r="G31" s="69"/>
      <c r="H31" s="69">
        <v>0</v>
      </c>
      <c r="I31" s="70">
        <v>0</v>
      </c>
      <c r="J31" s="70">
        <v>10</v>
      </c>
      <c r="K31" s="70">
        <v>0</v>
      </c>
      <c r="L31" s="69">
        <v>9.86</v>
      </c>
      <c r="M31" s="69">
        <v>0</v>
      </c>
      <c r="N31" s="69">
        <v>0</v>
      </c>
      <c r="O31" s="69">
        <v>0.74</v>
      </c>
      <c r="P31" s="69">
        <v>20</v>
      </c>
      <c r="Q31" s="69">
        <v>-10.88</v>
      </c>
      <c r="R31" s="69">
        <v>60.98</v>
      </c>
      <c r="S31" s="71">
        <f t="shared" si="2"/>
        <v>9.1199999999999992</v>
      </c>
      <c r="T31" s="67">
        <f>U14</f>
        <v>18.681986838605596</v>
      </c>
      <c r="U31" s="2">
        <f t="shared" si="1"/>
        <v>8.4631925939170571</v>
      </c>
      <c r="V31" s="3">
        <f t="shared" si="3"/>
        <v>-10.218794244688539</v>
      </c>
      <c r="W31" s="21">
        <f>SUM(V23:V31)</f>
        <v>60.989154989699841</v>
      </c>
    </row>
    <row r="32" spans="1:23" ht="15" x14ac:dyDescent="0.2">
      <c r="A32" s="15">
        <v>40817</v>
      </c>
      <c r="B32" s="69">
        <v>0</v>
      </c>
      <c r="C32" s="69">
        <v>1.02</v>
      </c>
      <c r="D32" s="69">
        <v>0</v>
      </c>
      <c r="E32" s="69">
        <v>0</v>
      </c>
      <c r="F32" s="69">
        <v>1.02</v>
      </c>
      <c r="G32" s="69"/>
      <c r="H32" s="69">
        <v>0</v>
      </c>
      <c r="I32" s="70">
        <v>0</v>
      </c>
      <c r="J32" s="70">
        <v>10</v>
      </c>
      <c r="K32" s="70">
        <v>0</v>
      </c>
      <c r="L32" s="69">
        <v>10.19</v>
      </c>
      <c r="M32" s="69">
        <v>0</v>
      </c>
      <c r="N32" s="69">
        <v>0</v>
      </c>
      <c r="O32" s="69">
        <v>0.76</v>
      </c>
      <c r="P32" s="69">
        <v>0</v>
      </c>
      <c r="Q32" s="69">
        <v>9.43</v>
      </c>
      <c r="R32" s="69">
        <v>69.66</v>
      </c>
      <c r="S32" s="71">
        <f t="shared" si="2"/>
        <v>9.43</v>
      </c>
      <c r="T32" s="67"/>
      <c r="U32" s="2">
        <f t="shared" si="1"/>
        <v>8.6769096373699224</v>
      </c>
      <c r="V32" s="3">
        <f t="shared" si="3"/>
        <v>8.6769096373699224</v>
      </c>
      <c r="W32" s="21">
        <f>SUM(V23:V32)</f>
        <v>69.666064627069758</v>
      </c>
    </row>
    <row r="33" spans="1:23" ht="15" x14ac:dyDescent="0.2">
      <c r="A33" s="15">
        <v>40848</v>
      </c>
      <c r="B33" s="69">
        <v>0</v>
      </c>
      <c r="C33" s="69">
        <v>0.99</v>
      </c>
      <c r="D33" s="69">
        <v>0</v>
      </c>
      <c r="E33" s="69">
        <v>0</v>
      </c>
      <c r="F33" s="69">
        <v>0.99</v>
      </c>
      <c r="G33" s="69"/>
      <c r="H33" s="69">
        <v>0</v>
      </c>
      <c r="I33" s="70">
        <v>0</v>
      </c>
      <c r="J33" s="70">
        <v>10</v>
      </c>
      <c r="K33" s="70">
        <v>0</v>
      </c>
      <c r="L33" s="69">
        <v>9.86</v>
      </c>
      <c r="M33" s="69">
        <v>0</v>
      </c>
      <c r="N33" s="69">
        <v>0</v>
      </c>
      <c r="O33" s="69">
        <v>0.74</v>
      </c>
      <c r="P33" s="69">
        <v>0</v>
      </c>
      <c r="Q33" s="69">
        <v>9.1199999999999992</v>
      </c>
      <c r="R33" s="69">
        <v>77.98</v>
      </c>
      <c r="S33" s="71">
        <f t="shared" si="2"/>
        <v>9.1199999999999992</v>
      </c>
      <c r="T33" s="67"/>
      <c r="U33" s="2">
        <f t="shared" si="1"/>
        <v>8.3230234794830338</v>
      </c>
      <c r="V33" s="3">
        <f t="shared" si="3"/>
        <v>8.3230234794830338</v>
      </c>
      <c r="W33" s="21">
        <f>SUM(V23:V33)</f>
        <v>77.989088106552799</v>
      </c>
    </row>
    <row r="34" spans="1:23" ht="15.75" thickBot="1" x14ac:dyDescent="0.25">
      <c r="A34" s="16">
        <v>40878</v>
      </c>
      <c r="B34" s="74">
        <v>0</v>
      </c>
      <c r="C34" s="75">
        <v>1.02</v>
      </c>
      <c r="D34" s="75">
        <v>0</v>
      </c>
      <c r="E34" s="75">
        <v>0</v>
      </c>
      <c r="F34" s="75">
        <v>1.02</v>
      </c>
      <c r="G34" s="75"/>
      <c r="H34" s="75">
        <v>0</v>
      </c>
      <c r="I34" s="76">
        <v>0</v>
      </c>
      <c r="J34" s="76">
        <v>10</v>
      </c>
      <c r="K34" s="76">
        <v>0</v>
      </c>
      <c r="L34" s="75">
        <v>10.19</v>
      </c>
      <c r="M34" s="75">
        <v>0</v>
      </c>
      <c r="N34" s="75">
        <v>0</v>
      </c>
      <c r="O34" s="75">
        <v>0.76</v>
      </c>
      <c r="P34" s="75">
        <v>0</v>
      </c>
      <c r="Q34" s="75">
        <v>9.43</v>
      </c>
      <c r="R34" s="77">
        <v>86.51</v>
      </c>
      <c r="S34" s="72">
        <f t="shared" si="2"/>
        <v>9.43</v>
      </c>
      <c r="T34" s="68">
        <v>0</v>
      </c>
      <c r="U34" s="23">
        <f t="shared" si="1"/>
        <v>8.5332008978608673</v>
      </c>
      <c r="V34" s="24">
        <f t="shared" si="3"/>
        <v>8.5332008978608673</v>
      </c>
      <c r="W34" s="25">
        <f>SUM(V23:V34)</f>
        <v>86.522289004413665</v>
      </c>
    </row>
  </sheetData>
  <mergeCells count="33">
    <mergeCell ref="G3:G4"/>
    <mergeCell ref="H3:H4"/>
    <mergeCell ref="I3:I4"/>
    <mergeCell ref="J3:J4"/>
    <mergeCell ref="B10:E10"/>
    <mergeCell ref="S10:T10"/>
    <mergeCell ref="B11:E17"/>
    <mergeCell ref="S11:T11"/>
    <mergeCell ref="S12:T12"/>
    <mergeCell ref="S13:T13"/>
    <mergeCell ref="S14:T14"/>
    <mergeCell ref="B18:D18"/>
    <mergeCell ref="B19:B22"/>
    <mergeCell ref="C19:C22"/>
    <mergeCell ref="D19:D22"/>
    <mergeCell ref="E19:E22"/>
    <mergeCell ref="F19:G22"/>
    <mergeCell ref="H19:H22"/>
    <mergeCell ref="S19:S22"/>
    <mergeCell ref="T19:T22"/>
    <mergeCell ref="I19:I22"/>
    <mergeCell ref="J19:J22"/>
    <mergeCell ref="K19:K22"/>
    <mergeCell ref="L19:L22"/>
    <mergeCell ref="M19:M22"/>
    <mergeCell ref="N19:N22"/>
    <mergeCell ref="U19:U22"/>
    <mergeCell ref="V19:V22"/>
    <mergeCell ref="W19:W22"/>
    <mergeCell ref="O19:O22"/>
    <mergeCell ref="P19:P22"/>
    <mergeCell ref="Q19:Q22"/>
    <mergeCell ref="R19:R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workbookViewId="0">
      <selection activeCell="V16" sqref="V16"/>
    </sheetView>
  </sheetViews>
  <sheetFormatPr defaultRowHeight="12.75" x14ac:dyDescent="0.2"/>
  <cols>
    <col min="5" max="5" width="11.5703125" bestFit="1" customWidth="1"/>
    <col min="6" max="6" width="5.85546875" customWidth="1"/>
    <col min="7" max="7" width="7.5703125" customWidth="1"/>
    <col min="9" max="9" width="11" customWidth="1"/>
    <col min="19" max="19" width="9.140625" style="61"/>
    <col min="20" max="20" width="11.140625" customWidth="1"/>
    <col min="21" max="21" width="15.140625" customWidth="1"/>
    <col min="22" max="22" width="14.42578125" customWidth="1"/>
    <col min="23" max="23" width="20" customWidth="1"/>
  </cols>
  <sheetData>
    <row r="1" spans="1:26" x14ac:dyDescent="0.2">
      <c r="A1" s="2"/>
      <c r="B1" s="2"/>
      <c r="C1" s="2"/>
      <c r="D1" s="2"/>
      <c r="E1" s="2"/>
      <c r="F1" s="2"/>
      <c r="G1" s="2"/>
      <c r="H1" s="2"/>
      <c r="I1" s="2"/>
      <c r="J1" s="2"/>
      <c r="K1" s="2"/>
      <c r="L1" s="2"/>
      <c r="M1" s="2"/>
      <c r="N1" s="2"/>
      <c r="O1" s="2"/>
      <c r="P1" s="2"/>
      <c r="Q1" s="2"/>
      <c r="R1" s="2"/>
      <c r="S1" s="60"/>
      <c r="T1" s="2"/>
      <c r="U1" s="2"/>
      <c r="V1" s="2"/>
      <c r="W1" s="2"/>
    </row>
    <row r="2" spans="1:26" x14ac:dyDescent="0.2">
      <c r="A2" s="2"/>
      <c r="B2" s="2"/>
      <c r="C2" s="2"/>
      <c r="D2" s="2"/>
      <c r="E2" s="2"/>
      <c r="F2" s="2"/>
      <c r="G2" s="2"/>
      <c r="H2" s="2"/>
      <c r="I2" s="2"/>
      <c r="J2" s="2"/>
      <c r="K2" s="2"/>
      <c r="L2" s="2"/>
      <c r="M2" s="2"/>
      <c r="N2" s="2"/>
      <c r="O2" s="2"/>
      <c r="P2" s="2"/>
      <c r="Q2" s="2"/>
      <c r="R2" s="2"/>
      <c r="S2" s="60"/>
      <c r="T2" s="2"/>
      <c r="U2" s="2"/>
      <c r="V2" s="2"/>
      <c r="W2" s="2"/>
    </row>
    <row r="3" spans="1:26" ht="13.5" thickBot="1" x14ac:dyDescent="0.25">
      <c r="A3" s="2"/>
      <c r="C3" s="2"/>
      <c r="D3" s="2"/>
      <c r="E3" s="2"/>
      <c r="F3" s="2"/>
      <c r="G3" s="151" t="s">
        <v>20</v>
      </c>
      <c r="H3" s="141" t="s">
        <v>43</v>
      </c>
      <c r="I3" s="141" t="s">
        <v>33</v>
      </c>
      <c r="J3" s="159" t="s">
        <v>44</v>
      </c>
      <c r="K3" s="2"/>
      <c r="L3" s="2" t="s">
        <v>16</v>
      </c>
      <c r="M3" s="2"/>
      <c r="N3" s="2"/>
      <c r="O3" s="2"/>
      <c r="P3" s="2"/>
      <c r="Q3" s="2"/>
      <c r="R3" s="2"/>
      <c r="S3" s="60"/>
      <c r="T3" s="2"/>
      <c r="U3" s="2"/>
      <c r="V3" s="2"/>
      <c r="W3" s="2"/>
    </row>
    <row r="4" spans="1:26" ht="13.5" thickBot="1" x14ac:dyDescent="0.25">
      <c r="A4" s="2"/>
      <c r="B4" s="26" t="s">
        <v>47</v>
      </c>
      <c r="C4" s="27"/>
      <c r="D4" s="27"/>
      <c r="E4" s="28"/>
      <c r="F4" s="2"/>
      <c r="G4" s="152" t="s">
        <v>16</v>
      </c>
      <c r="H4" s="142"/>
      <c r="I4" s="142"/>
      <c r="J4" s="160"/>
      <c r="K4" s="2"/>
      <c r="L4" s="2"/>
      <c r="M4" s="2"/>
      <c r="N4" s="2"/>
      <c r="O4" s="2"/>
      <c r="P4" s="2"/>
      <c r="Q4" s="2"/>
      <c r="R4" s="3"/>
      <c r="S4" s="60"/>
      <c r="T4" s="3"/>
      <c r="U4" s="2"/>
      <c r="V4" s="2"/>
      <c r="W4" s="2"/>
    </row>
    <row r="5" spans="1:26" ht="15" x14ac:dyDescent="0.2">
      <c r="A5" s="2"/>
      <c r="B5" s="1" t="s">
        <v>17</v>
      </c>
      <c r="C5" s="2"/>
      <c r="D5" s="2"/>
      <c r="E5" s="64">
        <v>40544</v>
      </c>
      <c r="F5" s="2"/>
      <c r="G5" s="1" t="s">
        <v>21</v>
      </c>
      <c r="H5" s="2">
        <v>31</v>
      </c>
      <c r="I5" s="8">
        <v>40574</v>
      </c>
      <c r="J5" s="29">
        <f>I5-E$5+1</f>
        <v>31</v>
      </c>
      <c r="K5" s="2"/>
      <c r="L5" s="9" t="s">
        <v>16</v>
      </c>
      <c r="M5" s="2" t="s">
        <v>16</v>
      </c>
      <c r="N5" s="2" t="s">
        <v>16</v>
      </c>
      <c r="O5" s="2"/>
      <c r="P5" s="2" t="s">
        <v>16</v>
      </c>
      <c r="Q5" s="8" t="s">
        <v>16</v>
      </c>
      <c r="R5" s="2"/>
      <c r="S5" s="60"/>
      <c r="T5" s="3"/>
      <c r="U5" s="2"/>
      <c r="V5" s="2"/>
      <c r="W5" s="2"/>
      <c r="Y5" s="80" t="s">
        <v>16</v>
      </c>
      <c r="Z5" s="63" t="s">
        <v>16</v>
      </c>
    </row>
    <row r="6" spans="1:26" ht="15" x14ac:dyDescent="0.25">
      <c r="A6" s="2"/>
      <c r="B6" s="1" t="s">
        <v>35</v>
      </c>
      <c r="C6" s="2"/>
      <c r="D6" s="2"/>
      <c r="E6" s="85">
        <v>0.44965823184193099</v>
      </c>
      <c r="F6" s="2"/>
      <c r="G6" s="1" t="s">
        <v>22</v>
      </c>
      <c r="H6" s="2">
        <v>59</v>
      </c>
      <c r="I6" s="8">
        <v>40602</v>
      </c>
      <c r="J6" s="29">
        <f t="shared" ref="J6:J16" si="0">I6-E$5+1</f>
        <v>59</v>
      </c>
      <c r="K6" s="2"/>
      <c r="L6" s="9" t="s">
        <v>16</v>
      </c>
      <c r="M6" s="8" t="s">
        <v>16</v>
      </c>
      <c r="N6" s="2" t="s">
        <v>16</v>
      </c>
      <c r="O6" s="2"/>
      <c r="Q6" s="8" t="s">
        <v>16</v>
      </c>
      <c r="R6" s="2"/>
      <c r="S6" s="60"/>
      <c r="T6" s="3"/>
      <c r="U6" s="2"/>
      <c r="V6" s="2"/>
      <c r="W6" s="2"/>
      <c r="Y6" s="81" t="s">
        <v>16</v>
      </c>
    </row>
    <row r="7" spans="1:26" x14ac:dyDescent="0.2">
      <c r="A7" s="2"/>
      <c r="B7" s="1" t="s">
        <v>37</v>
      </c>
      <c r="C7" s="2"/>
      <c r="D7" s="2"/>
      <c r="E7" s="32">
        <v>365.25</v>
      </c>
      <c r="F7" s="2"/>
      <c r="G7" s="1" t="s">
        <v>23</v>
      </c>
      <c r="H7" s="2">
        <v>90</v>
      </c>
      <c r="I7" s="8">
        <v>40633</v>
      </c>
      <c r="J7" s="29">
        <f t="shared" si="0"/>
        <v>90</v>
      </c>
      <c r="K7" s="2"/>
      <c r="L7" s="2"/>
      <c r="M7" s="8" t="s">
        <v>16</v>
      </c>
      <c r="N7" s="2" t="s">
        <v>16</v>
      </c>
      <c r="O7" s="2"/>
      <c r="Q7" s="8" t="s">
        <v>16</v>
      </c>
      <c r="R7" s="2"/>
      <c r="S7" s="60"/>
      <c r="T7" s="3"/>
      <c r="U7" s="2"/>
      <c r="V7" s="2"/>
      <c r="W7" s="2"/>
      <c r="Y7" s="78"/>
    </row>
    <row r="8" spans="1:26" x14ac:dyDescent="0.2">
      <c r="A8" s="2"/>
      <c r="B8" s="17"/>
      <c r="C8" s="10"/>
      <c r="D8" s="10"/>
      <c r="E8" s="17"/>
      <c r="F8" s="2"/>
      <c r="G8" s="1" t="s">
        <v>24</v>
      </c>
      <c r="H8" s="2">
        <v>120</v>
      </c>
      <c r="I8" s="8">
        <v>40663</v>
      </c>
      <c r="J8" s="29">
        <f t="shared" si="0"/>
        <v>120</v>
      </c>
      <c r="K8" s="2"/>
      <c r="L8" s="2"/>
      <c r="M8" s="2" t="s">
        <v>16</v>
      </c>
      <c r="N8" s="2" t="s">
        <v>16</v>
      </c>
      <c r="O8" s="2"/>
      <c r="Q8" s="8" t="s">
        <v>16</v>
      </c>
      <c r="R8" s="2"/>
      <c r="S8" s="60"/>
      <c r="T8" s="3"/>
      <c r="U8" s="2"/>
      <c r="V8" s="2"/>
      <c r="W8" s="2"/>
      <c r="Z8" s="63" t="s">
        <v>51</v>
      </c>
    </row>
    <row r="9" spans="1:26" x14ac:dyDescent="0.2">
      <c r="A9" s="2"/>
      <c r="B9" s="2" t="s">
        <v>16</v>
      </c>
      <c r="C9" s="2"/>
      <c r="D9" s="2"/>
      <c r="E9" s="2"/>
      <c r="F9" s="2"/>
      <c r="G9" s="1" t="s">
        <v>25</v>
      </c>
      <c r="H9" s="2">
        <v>151</v>
      </c>
      <c r="I9" s="8">
        <v>40694</v>
      </c>
      <c r="J9" s="29">
        <f t="shared" si="0"/>
        <v>151</v>
      </c>
      <c r="K9" s="2"/>
      <c r="L9" s="2"/>
      <c r="M9" s="2"/>
      <c r="N9" s="2" t="s">
        <v>16</v>
      </c>
      <c r="O9" s="2"/>
      <c r="P9" s="2" t="s">
        <v>16</v>
      </c>
      <c r="Q9" s="8" t="s">
        <v>16</v>
      </c>
      <c r="R9" s="2"/>
      <c r="S9" s="60"/>
      <c r="T9" s="3"/>
      <c r="U9" s="2"/>
      <c r="V9" s="2"/>
      <c r="W9" s="2"/>
      <c r="X9">
        <f>Z9+1</f>
        <v>396</v>
      </c>
      <c r="Y9" s="79">
        <v>40939</v>
      </c>
      <c r="Z9">
        <f>Y9-E$5</f>
        <v>395</v>
      </c>
    </row>
    <row r="10" spans="1:26" ht="15" x14ac:dyDescent="0.2">
      <c r="A10" s="2"/>
      <c r="B10" s="126" t="s">
        <v>49</v>
      </c>
      <c r="C10" s="127"/>
      <c r="D10" s="127"/>
      <c r="E10" s="128"/>
      <c r="F10" s="2"/>
      <c r="G10" s="1" t="s">
        <v>26</v>
      </c>
      <c r="H10" s="2">
        <v>181</v>
      </c>
      <c r="I10" s="8">
        <v>40724</v>
      </c>
      <c r="J10" s="29">
        <f t="shared" si="0"/>
        <v>181</v>
      </c>
      <c r="K10" s="2"/>
      <c r="L10" s="2"/>
      <c r="M10" s="2"/>
      <c r="N10" s="2" t="s">
        <v>16</v>
      </c>
      <c r="O10" s="2"/>
      <c r="P10" s="2" t="s">
        <v>16</v>
      </c>
      <c r="Q10" s="8" t="s">
        <v>16</v>
      </c>
      <c r="R10" s="2"/>
      <c r="S10" s="161" t="s">
        <v>19</v>
      </c>
      <c r="T10" s="162"/>
      <c r="U10" s="66">
        <v>550</v>
      </c>
      <c r="W10" s="2" t="s">
        <v>16</v>
      </c>
      <c r="X10">
        <f t="shared" ref="X10:X32" si="1">Z10+1</f>
        <v>425</v>
      </c>
      <c r="Y10" s="79">
        <v>40968</v>
      </c>
      <c r="Z10">
        <f t="shared" ref="Z10:Z32" si="2">Y10-E$5</f>
        <v>424</v>
      </c>
    </row>
    <row r="11" spans="1:26" ht="15" x14ac:dyDescent="0.2">
      <c r="A11" s="2"/>
      <c r="B11" s="129" t="s">
        <v>16</v>
      </c>
      <c r="C11" s="130"/>
      <c r="D11" s="130"/>
      <c r="E11" s="131"/>
      <c r="F11" s="2"/>
      <c r="G11" s="1" t="s">
        <v>27</v>
      </c>
      <c r="H11" s="2">
        <v>212</v>
      </c>
      <c r="I11" s="8">
        <v>40755</v>
      </c>
      <c r="J11" s="29">
        <f t="shared" si="0"/>
        <v>212</v>
      </c>
      <c r="K11" s="2"/>
      <c r="L11" s="2"/>
      <c r="M11" s="2"/>
      <c r="N11" s="2" t="s">
        <v>16</v>
      </c>
      <c r="O11" s="2"/>
      <c r="P11" s="2" t="s">
        <v>16</v>
      </c>
      <c r="Q11" s="8" t="s">
        <v>16</v>
      </c>
      <c r="R11" s="2"/>
      <c r="S11" s="154" t="s">
        <v>18</v>
      </c>
      <c r="T11" s="155"/>
      <c r="U11" s="64">
        <v>40793</v>
      </c>
      <c r="V11" s="3" t="s">
        <v>16</v>
      </c>
      <c r="W11" s="2"/>
      <c r="X11">
        <f t="shared" si="1"/>
        <v>456</v>
      </c>
      <c r="Y11" s="79">
        <v>40999</v>
      </c>
      <c r="Z11">
        <f t="shared" si="2"/>
        <v>455</v>
      </c>
    </row>
    <row r="12" spans="1:26" x14ac:dyDescent="0.2">
      <c r="A12" s="2"/>
      <c r="B12" s="132"/>
      <c r="C12" s="133"/>
      <c r="D12" s="133"/>
      <c r="E12" s="134"/>
      <c r="F12" s="2"/>
      <c r="G12" s="1" t="s">
        <v>28</v>
      </c>
      <c r="H12" s="2">
        <v>243</v>
      </c>
      <c r="I12" s="8">
        <v>40786</v>
      </c>
      <c r="J12" s="29">
        <f t="shared" si="0"/>
        <v>243</v>
      </c>
      <c r="K12" s="2"/>
      <c r="L12" s="2"/>
      <c r="M12" s="2"/>
      <c r="N12" s="2" t="s">
        <v>16</v>
      </c>
      <c r="O12" s="2"/>
      <c r="P12" s="2" t="s">
        <v>16</v>
      </c>
      <c r="Q12" s="8" t="s">
        <v>16</v>
      </c>
      <c r="R12" s="2"/>
      <c r="S12" s="154" t="s">
        <v>17</v>
      </c>
      <c r="T12" s="155"/>
      <c r="U12" s="18">
        <f>E5</f>
        <v>40544</v>
      </c>
      <c r="V12" s="2"/>
      <c r="W12" s="2"/>
      <c r="X12">
        <f t="shared" si="1"/>
        <v>486</v>
      </c>
      <c r="Y12" s="79">
        <v>41029</v>
      </c>
      <c r="Z12">
        <f t="shared" si="2"/>
        <v>485</v>
      </c>
    </row>
    <row r="13" spans="1:26" x14ac:dyDescent="0.2">
      <c r="A13" s="2"/>
      <c r="B13" s="132"/>
      <c r="C13" s="133"/>
      <c r="D13" s="133"/>
      <c r="E13" s="134"/>
      <c r="F13" s="2"/>
      <c r="G13" s="1" t="s">
        <v>29</v>
      </c>
      <c r="H13" s="2">
        <v>273</v>
      </c>
      <c r="I13" s="8">
        <v>40816</v>
      </c>
      <c r="J13" s="29">
        <f t="shared" si="0"/>
        <v>273</v>
      </c>
      <c r="K13" s="2"/>
      <c r="L13" s="2"/>
      <c r="M13" s="2"/>
      <c r="N13" s="2" t="s">
        <v>16</v>
      </c>
      <c r="O13" s="2"/>
      <c r="P13" s="2" t="s">
        <v>16</v>
      </c>
      <c r="Q13" s="8" t="s">
        <v>16</v>
      </c>
      <c r="R13" s="2"/>
      <c r="S13" s="132" t="s">
        <v>45</v>
      </c>
      <c r="T13" s="134"/>
      <c r="U13" s="4">
        <f>U11-U12</f>
        <v>249</v>
      </c>
      <c r="V13" s="2"/>
      <c r="W13" s="2"/>
      <c r="X13">
        <f t="shared" si="1"/>
        <v>517</v>
      </c>
      <c r="Y13" s="80">
        <v>41060</v>
      </c>
      <c r="Z13">
        <f t="shared" si="2"/>
        <v>516</v>
      </c>
    </row>
    <row r="14" spans="1:26" x14ac:dyDescent="0.2">
      <c r="A14" s="2"/>
      <c r="B14" s="132"/>
      <c r="C14" s="133"/>
      <c r="D14" s="133"/>
      <c r="E14" s="134"/>
      <c r="F14" s="2"/>
      <c r="G14" s="1" t="s">
        <v>30</v>
      </c>
      <c r="H14" s="2">
        <v>304</v>
      </c>
      <c r="I14" s="8">
        <v>40847</v>
      </c>
      <c r="J14" s="29">
        <f t="shared" si="0"/>
        <v>304</v>
      </c>
      <c r="K14" s="2"/>
      <c r="L14" s="2"/>
      <c r="M14" s="2"/>
      <c r="N14" s="2" t="s">
        <v>16</v>
      </c>
      <c r="O14" s="2"/>
      <c r="P14" s="2" t="s">
        <v>16</v>
      </c>
      <c r="Q14" s="8" t="s">
        <v>16</v>
      </c>
      <c r="R14" s="2"/>
      <c r="S14" s="156" t="s">
        <v>46</v>
      </c>
      <c r="T14" s="157"/>
      <c r="U14" s="13">
        <f>U$10/EXP((E$6*U13)/E$7)</f>
        <v>404.79270208851977</v>
      </c>
      <c r="V14" s="2"/>
      <c r="W14" s="2"/>
      <c r="X14">
        <f t="shared" si="1"/>
        <v>547</v>
      </c>
      <c r="Y14" s="79">
        <v>41090</v>
      </c>
      <c r="Z14">
        <f t="shared" si="2"/>
        <v>546</v>
      </c>
    </row>
    <row r="15" spans="1:26" x14ac:dyDescent="0.2">
      <c r="A15" s="2"/>
      <c r="B15" s="132"/>
      <c r="C15" s="133"/>
      <c r="D15" s="133"/>
      <c r="E15" s="134"/>
      <c r="F15" s="2"/>
      <c r="G15" s="1" t="s">
        <v>31</v>
      </c>
      <c r="H15" s="2">
        <v>334</v>
      </c>
      <c r="I15" s="8">
        <v>40877</v>
      </c>
      <c r="J15" s="29">
        <f t="shared" si="0"/>
        <v>334</v>
      </c>
      <c r="K15" s="2"/>
      <c r="L15" s="2"/>
      <c r="M15" s="2"/>
      <c r="N15" s="2" t="s">
        <v>16</v>
      </c>
      <c r="O15" s="2"/>
      <c r="P15" s="2" t="s">
        <v>16</v>
      </c>
      <c r="Q15" s="8" t="s">
        <v>16</v>
      </c>
      <c r="R15" s="2"/>
      <c r="S15" s="60" t="s">
        <v>16</v>
      </c>
      <c r="T15" s="3" t="s">
        <v>16</v>
      </c>
      <c r="U15" s="2" t="s">
        <v>16</v>
      </c>
      <c r="V15" s="2" t="s">
        <v>16</v>
      </c>
      <c r="W15" s="2" t="s">
        <v>16</v>
      </c>
      <c r="X15">
        <f t="shared" si="1"/>
        <v>578</v>
      </c>
      <c r="Y15" s="79">
        <v>41121</v>
      </c>
      <c r="Z15">
        <f t="shared" si="2"/>
        <v>577</v>
      </c>
    </row>
    <row r="16" spans="1:26" x14ac:dyDescent="0.2">
      <c r="A16" s="2"/>
      <c r="B16" s="132"/>
      <c r="C16" s="133"/>
      <c r="D16" s="133"/>
      <c r="E16" s="134"/>
      <c r="F16" s="2"/>
      <c r="G16" s="11" t="s">
        <v>32</v>
      </c>
      <c r="H16" s="5">
        <v>365</v>
      </c>
      <c r="I16" s="12">
        <v>40908</v>
      </c>
      <c r="J16" s="30">
        <f t="shared" si="0"/>
        <v>365</v>
      </c>
      <c r="K16" s="2"/>
      <c r="L16" s="2"/>
      <c r="M16" s="2"/>
      <c r="N16" s="2" t="s">
        <v>16</v>
      </c>
      <c r="O16" s="2"/>
      <c r="P16" s="2" t="s">
        <v>16</v>
      </c>
      <c r="Q16" s="8" t="s">
        <v>16</v>
      </c>
      <c r="R16" s="2"/>
      <c r="S16" s="60" t="s">
        <v>16</v>
      </c>
      <c r="T16" s="3" t="s">
        <v>16</v>
      </c>
      <c r="U16" s="2" t="s">
        <v>16</v>
      </c>
      <c r="V16" s="2" t="s">
        <v>16</v>
      </c>
      <c r="W16" s="2" t="s">
        <v>16</v>
      </c>
      <c r="X16">
        <f t="shared" si="1"/>
        <v>609</v>
      </c>
      <c r="Y16" s="79">
        <v>41152</v>
      </c>
      <c r="Z16">
        <f t="shared" si="2"/>
        <v>608</v>
      </c>
    </row>
    <row r="17" spans="1:26" x14ac:dyDescent="0.2">
      <c r="A17" s="2"/>
      <c r="B17" s="135"/>
      <c r="C17" s="136"/>
      <c r="D17" s="136"/>
      <c r="E17" s="137"/>
      <c r="F17" s="2"/>
      <c r="G17" s="2"/>
      <c r="H17" s="2"/>
      <c r="I17" s="2"/>
      <c r="J17" s="2"/>
      <c r="K17" s="2"/>
      <c r="L17" s="2"/>
      <c r="M17" s="2"/>
      <c r="N17" s="2"/>
      <c r="O17" s="2"/>
      <c r="P17" s="2"/>
      <c r="Q17" s="2"/>
      <c r="R17" s="3"/>
      <c r="S17" s="60"/>
      <c r="T17" s="3"/>
      <c r="U17" s="2"/>
      <c r="V17" s="2"/>
      <c r="W17" s="2"/>
      <c r="X17">
        <f t="shared" si="1"/>
        <v>639</v>
      </c>
      <c r="Y17" s="79">
        <v>41182</v>
      </c>
      <c r="Z17">
        <f t="shared" si="2"/>
        <v>638</v>
      </c>
    </row>
    <row r="18" spans="1:26" ht="13.5" thickBot="1" x14ac:dyDescent="0.25">
      <c r="A18" s="2"/>
      <c r="B18" s="158" t="s">
        <v>16</v>
      </c>
      <c r="C18" s="158"/>
      <c r="D18" s="158"/>
      <c r="E18" s="2"/>
      <c r="F18" s="2"/>
      <c r="G18" s="2"/>
      <c r="H18" s="2"/>
      <c r="I18" s="2"/>
      <c r="J18" s="2"/>
      <c r="K18" s="2"/>
      <c r="L18" s="2"/>
      <c r="M18" s="2"/>
      <c r="N18" s="2"/>
      <c r="O18" s="2"/>
      <c r="P18" s="2"/>
      <c r="Q18" s="2"/>
      <c r="R18" s="3"/>
      <c r="S18" s="60"/>
      <c r="T18" s="3"/>
      <c r="U18" s="2"/>
      <c r="V18" s="2"/>
      <c r="W18" s="2"/>
      <c r="X18">
        <f t="shared" si="1"/>
        <v>670</v>
      </c>
      <c r="Y18" s="79">
        <v>41213</v>
      </c>
      <c r="Z18">
        <f t="shared" si="2"/>
        <v>669</v>
      </c>
    </row>
    <row r="19" spans="1:26" x14ac:dyDescent="0.2">
      <c r="A19" s="6" t="s">
        <v>16</v>
      </c>
      <c r="B19" s="151" t="s">
        <v>0</v>
      </c>
      <c r="C19" s="141" t="s">
        <v>1</v>
      </c>
      <c r="D19" s="141" t="s">
        <v>2</v>
      </c>
      <c r="E19" s="141" t="s">
        <v>3</v>
      </c>
      <c r="F19" s="141" t="s">
        <v>4</v>
      </c>
      <c r="G19" s="141"/>
      <c r="H19" s="141" t="s">
        <v>5</v>
      </c>
      <c r="I19" s="141" t="s">
        <v>6</v>
      </c>
      <c r="J19" s="141" t="s">
        <v>7</v>
      </c>
      <c r="K19" s="141" t="s">
        <v>8</v>
      </c>
      <c r="L19" s="141" t="s">
        <v>9</v>
      </c>
      <c r="M19" s="141" t="s">
        <v>10</v>
      </c>
      <c r="N19" s="141" t="s">
        <v>11</v>
      </c>
      <c r="O19" s="141" t="s">
        <v>12</v>
      </c>
      <c r="P19" s="141" t="s">
        <v>13</v>
      </c>
      <c r="Q19" s="141" t="s">
        <v>14</v>
      </c>
      <c r="R19" s="147" t="s">
        <v>15</v>
      </c>
      <c r="S19" s="163" t="s">
        <v>38</v>
      </c>
      <c r="T19" s="144" t="s">
        <v>39</v>
      </c>
      <c r="U19" s="144" t="s">
        <v>40</v>
      </c>
      <c r="V19" s="144" t="s">
        <v>42</v>
      </c>
      <c r="W19" s="138" t="s">
        <v>41</v>
      </c>
      <c r="X19">
        <f t="shared" si="1"/>
        <v>700</v>
      </c>
      <c r="Y19" s="79">
        <v>41243</v>
      </c>
      <c r="Z19">
        <f t="shared" si="2"/>
        <v>699</v>
      </c>
    </row>
    <row r="20" spans="1:26" x14ac:dyDescent="0.2">
      <c r="A20" s="4"/>
      <c r="B20" s="152"/>
      <c r="C20" s="142"/>
      <c r="D20" s="142"/>
      <c r="E20" s="142"/>
      <c r="F20" s="142"/>
      <c r="G20" s="142"/>
      <c r="H20" s="142"/>
      <c r="I20" s="142"/>
      <c r="J20" s="142"/>
      <c r="K20" s="142"/>
      <c r="L20" s="142"/>
      <c r="M20" s="142"/>
      <c r="N20" s="142"/>
      <c r="O20" s="142"/>
      <c r="P20" s="142"/>
      <c r="Q20" s="142"/>
      <c r="R20" s="145"/>
      <c r="S20" s="164"/>
      <c r="T20" s="145"/>
      <c r="U20" s="145"/>
      <c r="V20" s="145"/>
      <c r="W20" s="139"/>
      <c r="X20">
        <f t="shared" si="1"/>
        <v>731</v>
      </c>
      <c r="Y20" s="79">
        <v>41274</v>
      </c>
      <c r="Z20">
        <f t="shared" si="2"/>
        <v>730</v>
      </c>
    </row>
    <row r="21" spans="1:26" x14ac:dyDescent="0.2">
      <c r="A21" s="4"/>
      <c r="B21" s="152"/>
      <c r="C21" s="142"/>
      <c r="D21" s="142"/>
      <c r="E21" s="142"/>
      <c r="F21" s="142"/>
      <c r="G21" s="142"/>
      <c r="H21" s="142"/>
      <c r="I21" s="142"/>
      <c r="J21" s="142"/>
      <c r="K21" s="142"/>
      <c r="L21" s="142"/>
      <c r="M21" s="142"/>
      <c r="N21" s="142"/>
      <c r="O21" s="142"/>
      <c r="P21" s="142"/>
      <c r="Q21" s="142"/>
      <c r="R21" s="145"/>
      <c r="S21" s="164"/>
      <c r="T21" s="145"/>
      <c r="U21" s="145"/>
      <c r="V21" s="145"/>
      <c r="W21" s="139"/>
      <c r="X21">
        <f t="shared" si="1"/>
        <v>762</v>
      </c>
      <c r="Y21" s="79">
        <v>41305</v>
      </c>
      <c r="Z21">
        <f t="shared" si="2"/>
        <v>761</v>
      </c>
    </row>
    <row r="22" spans="1:26" x14ac:dyDescent="0.2">
      <c r="A22" s="4"/>
      <c r="B22" s="153"/>
      <c r="C22" s="143"/>
      <c r="D22" s="143"/>
      <c r="E22" s="143"/>
      <c r="F22" s="143"/>
      <c r="G22" s="143"/>
      <c r="H22" s="143"/>
      <c r="I22" s="143"/>
      <c r="J22" s="143"/>
      <c r="K22" s="143"/>
      <c r="L22" s="143"/>
      <c r="M22" s="143"/>
      <c r="N22" s="143"/>
      <c r="O22" s="143"/>
      <c r="P22" s="143"/>
      <c r="Q22" s="143"/>
      <c r="R22" s="146"/>
      <c r="S22" s="164"/>
      <c r="T22" s="145"/>
      <c r="U22" s="145"/>
      <c r="V22" s="145"/>
      <c r="W22" s="139"/>
      <c r="X22">
        <f t="shared" si="1"/>
        <v>790</v>
      </c>
      <c r="Y22" s="79">
        <v>41333</v>
      </c>
      <c r="Z22">
        <f t="shared" si="2"/>
        <v>789</v>
      </c>
    </row>
    <row r="23" spans="1:26" ht="15" x14ac:dyDescent="0.2">
      <c r="A23" s="14">
        <v>40544</v>
      </c>
      <c r="B23" s="69">
        <v>0</v>
      </c>
      <c r="C23" s="69">
        <v>2.5950202689895212</v>
      </c>
      <c r="D23" s="69">
        <v>0</v>
      </c>
      <c r="E23" s="69">
        <v>0</v>
      </c>
      <c r="F23" s="99">
        <v>2.5950202689895212</v>
      </c>
      <c r="G23" s="99"/>
      <c r="H23" s="69">
        <v>0</v>
      </c>
      <c r="I23" s="70">
        <v>0</v>
      </c>
      <c r="J23" s="70">
        <v>10.000000000000002</v>
      </c>
      <c r="K23" s="70">
        <v>0</v>
      </c>
      <c r="L23" s="69">
        <v>25.950202689895214</v>
      </c>
      <c r="M23" s="69">
        <v>-3.1263880373444408E-15</v>
      </c>
      <c r="N23" s="69">
        <v>0</v>
      </c>
      <c r="O23" s="69">
        <v>1.9462652017421411</v>
      </c>
      <c r="P23" s="69">
        <v>0</v>
      </c>
      <c r="Q23" s="69">
        <v>24.00393748815307</v>
      </c>
      <c r="R23" s="69">
        <v>23.801070090621849</v>
      </c>
      <c r="S23" s="71">
        <f>Q23+P23</f>
        <v>24.00393748815307</v>
      </c>
      <c r="T23" s="67"/>
      <c r="U23" s="2">
        <f t="shared" ref="U23:U34" si="3">S23/EXP((E$6*J5)/E$7)</f>
        <v>23.105111438265492</v>
      </c>
      <c r="V23" s="3">
        <f>U23-T23</f>
        <v>23.105111438265492</v>
      </c>
      <c r="W23" s="21">
        <f>SUM(V23)</f>
        <v>23.105111438265492</v>
      </c>
      <c r="X23">
        <f t="shared" si="1"/>
        <v>821</v>
      </c>
      <c r="Y23" s="79">
        <v>41364</v>
      </c>
      <c r="Z23">
        <f t="shared" si="2"/>
        <v>820</v>
      </c>
    </row>
    <row r="24" spans="1:26" ht="15" x14ac:dyDescent="0.2">
      <c r="A24" s="15">
        <v>40575</v>
      </c>
      <c r="B24" s="69">
        <v>0</v>
      </c>
      <c r="C24" s="69">
        <v>2.3271965388786957</v>
      </c>
      <c r="D24" s="69">
        <v>0</v>
      </c>
      <c r="E24" s="69">
        <v>0</v>
      </c>
      <c r="F24" s="99">
        <v>2.3271965388786957</v>
      </c>
      <c r="G24" s="99"/>
      <c r="H24" s="69">
        <v>0</v>
      </c>
      <c r="I24" s="70">
        <v>0</v>
      </c>
      <c r="J24" s="70">
        <v>9.9999999999999982</v>
      </c>
      <c r="K24" s="70">
        <v>0</v>
      </c>
      <c r="L24" s="69">
        <v>23.271965388786956</v>
      </c>
      <c r="M24" s="69">
        <v>1.1368683772161603E-15</v>
      </c>
      <c r="N24" s="69">
        <v>0</v>
      </c>
      <c r="O24" s="69">
        <v>1.7453974041590221</v>
      </c>
      <c r="P24" s="69">
        <v>0</v>
      </c>
      <c r="Q24" s="69">
        <v>21.526567984627938</v>
      </c>
      <c r="R24" s="69">
        <v>44.982705941481683</v>
      </c>
      <c r="S24" s="71">
        <f t="shared" ref="S24:S58" si="4">Q24+P24</f>
        <v>21.526567984627938</v>
      </c>
      <c r="T24" s="67"/>
      <c r="U24" s="2">
        <f t="shared" si="3"/>
        <v>20.018426231454498</v>
      </c>
      <c r="V24" s="3">
        <f t="shared" ref="V24:V58" si="5">U24-T24</f>
        <v>20.018426231454498</v>
      </c>
      <c r="W24" s="21">
        <f>SUM(V$23:V24)</f>
        <v>43.123537669719994</v>
      </c>
      <c r="X24">
        <f t="shared" si="1"/>
        <v>851</v>
      </c>
      <c r="Y24" s="79">
        <v>41394</v>
      </c>
      <c r="Z24">
        <f t="shared" si="2"/>
        <v>850</v>
      </c>
    </row>
    <row r="25" spans="1:26" ht="15" x14ac:dyDescent="0.2">
      <c r="A25" s="15">
        <v>40603</v>
      </c>
      <c r="B25" s="69">
        <v>0</v>
      </c>
      <c r="C25" s="69">
        <v>2.5581916159894997</v>
      </c>
      <c r="D25" s="69">
        <v>0</v>
      </c>
      <c r="E25" s="69">
        <v>0</v>
      </c>
      <c r="F25" s="99">
        <v>2.5581916159894997</v>
      </c>
      <c r="G25" s="99"/>
      <c r="H25" s="69">
        <v>0</v>
      </c>
      <c r="I25" s="70">
        <v>0</v>
      </c>
      <c r="J25" s="70">
        <v>10</v>
      </c>
      <c r="K25" s="70">
        <v>0</v>
      </c>
      <c r="L25" s="69">
        <v>25.581916159894995</v>
      </c>
      <c r="M25" s="69">
        <v>-1.9895196601282807E-15</v>
      </c>
      <c r="N25" s="69">
        <v>0</v>
      </c>
      <c r="O25" s="69">
        <v>1.9186437119921247</v>
      </c>
      <c r="P25" s="69">
        <v>0</v>
      </c>
      <c r="Q25" s="69">
        <v>23.66327244790287</v>
      </c>
      <c r="R25" s="69">
        <v>68.070024885032126</v>
      </c>
      <c r="S25" s="71">
        <f t="shared" si="4"/>
        <v>23.66327244790287</v>
      </c>
      <c r="T25" s="67"/>
      <c r="U25" s="2">
        <f t="shared" si="3"/>
        <v>21.18144192547711</v>
      </c>
      <c r="V25" s="3">
        <f t="shared" si="5"/>
        <v>21.18144192547711</v>
      </c>
      <c r="W25" s="21">
        <f>SUM(V$23:V25)</f>
        <v>64.304979595197096</v>
      </c>
      <c r="X25">
        <f t="shared" si="1"/>
        <v>882</v>
      </c>
      <c r="Y25" s="79">
        <v>41425</v>
      </c>
      <c r="Z25">
        <f t="shared" si="2"/>
        <v>881</v>
      </c>
    </row>
    <row r="26" spans="1:26" ht="15" x14ac:dyDescent="0.2">
      <c r="A26" s="15">
        <v>40634</v>
      </c>
      <c r="B26" s="69">
        <v>0</v>
      </c>
      <c r="C26" s="69">
        <v>2.4574433261863162</v>
      </c>
      <c r="D26" s="69">
        <v>0</v>
      </c>
      <c r="E26" s="69">
        <v>0</v>
      </c>
      <c r="F26" s="99">
        <v>2.4574433261863162</v>
      </c>
      <c r="G26" s="99"/>
      <c r="H26" s="69">
        <v>0</v>
      </c>
      <c r="I26" s="70">
        <v>0</v>
      </c>
      <c r="J26" s="70">
        <v>9.9999999999999982</v>
      </c>
      <c r="K26" s="70">
        <v>0</v>
      </c>
      <c r="L26" s="69">
        <v>24.57443326186316</v>
      </c>
      <c r="M26" s="69">
        <v>-1.9895196601282807E-15</v>
      </c>
      <c r="N26" s="69">
        <v>0</v>
      </c>
      <c r="O26" s="69">
        <v>1.8430824946397368</v>
      </c>
      <c r="P26" s="69">
        <v>0</v>
      </c>
      <c r="Q26" s="69">
        <v>22.731350767223422</v>
      </c>
      <c r="R26" s="69">
        <v>90.066689936100389</v>
      </c>
      <c r="S26" s="71">
        <f t="shared" si="4"/>
        <v>22.731350767223422</v>
      </c>
      <c r="T26" s="67"/>
      <c r="U26" s="2">
        <f t="shared" si="3"/>
        <v>19.609485543074889</v>
      </c>
      <c r="V26" s="3">
        <f t="shared" si="5"/>
        <v>19.609485543074889</v>
      </c>
      <c r="W26" s="21">
        <f>SUM(V$23:V26)</f>
        <v>83.914465138271993</v>
      </c>
      <c r="X26">
        <f t="shared" si="1"/>
        <v>912</v>
      </c>
      <c r="Y26" s="79">
        <v>41455</v>
      </c>
      <c r="Z26">
        <f t="shared" si="2"/>
        <v>911</v>
      </c>
    </row>
    <row r="27" spans="1:26" ht="15" x14ac:dyDescent="0.2">
      <c r="A27" s="15">
        <v>40664</v>
      </c>
      <c r="B27" s="69">
        <v>0</v>
      </c>
      <c r="C27" s="69">
        <v>2.5206639966117641</v>
      </c>
      <c r="D27" s="69">
        <v>0</v>
      </c>
      <c r="E27" s="69">
        <v>0</v>
      </c>
      <c r="F27" s="99">
        <v>2.5206639966117641</v>
      </c>
      <c r="G27" s="99"/>
      <c r="H27" s="69">
        <v>0</v>
      </c>
      <c r="I27" s="70">
        <v>0</v>
      </c>
      <c r="J27" s="70">
        <v>10</v>
      </c>
      <c r="K27" s="70">
        <v>0</v>
      </c>
      <c r="L27" s="69">
        <v>25.206639966117642</v>
      </c>
      <c r="M27" s="69">
        <v>-8.5265128291212019E-16</v>
      </c>
      <c r="N27" s="69">
        <v>0</v>
      </c>
      <c r="O27" s="69">
        <v>1.8904979974588232</v>
      </c>
      <c r="P27" s="69">
        <v>0</v>
      </c>
      <c r="Q27" s="69">
        <v>23.316141968658819</v>
      </c>
      <c r="R27" s="69">
        <v>112.4385598480859</v>
      </c>
      <c r="S27" s="71">
        <f t="shared" si="4"/>
        <v>23.316141968658819</v>
      </c>
      <c r="T27" s="67"/>
      <c r="U27" s="2">
        <f t="shared" si="3"/>
        <v>19.360796844344392</v>
      </c>
      <c r="V27" s="3">
        <f t="shared" si="5"/>
        <v>19.360796844344392</v>
      </c>
      <c r="W27" s="21">
        <f>SUM(V$23:V27)</f>
        <v>103.27526198261639</v>
      </c>
      <c r="X27">
        <f t="shared" si="1"/>
        <v>943</v>
      </c>
      <c r="Y27" s="79">
        <v>41486</v>
      </c>
      <c r="Z27">
        <f t="shared" si="2"/>
        <v>942</v>
      </c>
    </row>
    <row r="28" spans="1:26" ht="15" x14ac:dyDescent="0.2">
      <c r="A28" s="15">
        <v>40695</v>
      </c>
      <c r="B28" s="69">
        <v>0</v>
      </c>
      <c r="C28" s="69">
        <v>2.4213936428041651</v>
      </c>
      <c r="D28" s="69">
        <v>0</v>
      </c>
      <c r="E28" s="69">
        <v>0</v>
      </c>
      <c r="F28" s="99">
        <v>2.4213936428041651</v>
      </c>
      <c r="G28" s="99"/>
      <c r="H28" s="69">
        <v>0</v>
      </c>
      <c r="I28" s="70">
        <v>0</v>
      </c>
      <c r="J28" s="70">
        <v>10</v>
      </c>
      <c r="K28" s="70">
        <v>0</v>
      </c>
      <c r="L28" s="69">
        <v>24.213936428041652</v>
      </c>
      <c r="M28" s="69">
        <v>4.263256414560601E-15</v>
      </c>
      <c r="N28" s="69">
        <v>0</v>
      </c>
      <c r="O28" s="69">
        <v>1.8160452321031242</v>
      </c>
      <c r="P28" s="69">
        <v>0</v>
      </c>
      <c r="Q28" s="69">
        <v>22.397891195938534</v>
      </c>
      <c r="R28" s="69">
        <v>133.75357395705433</v>
      </c>
      <c r="S28" s="71">
        <f t="shared" si="4"/>
        <v>22.397891195938534</v>
      </c>
      <c r="T28" s="67"/>
      <c r="U28" s="2">
        <f t="shared" si="3"/>
        <v>17.923957545352096</v>
      </c>
      <c r="V28" s="3">
        <f t="shared" si="5"/>
        <v>17.923957545352096</v>
      </c>
      <c r="W28" s="21">
        <f>SUM(V$23:V28)</f>
        <v>121.19921952796848</v>
      </c>
      <c r="X28">
        <f t="shared" si="1"/>
        <v>974</v>
      </c>
      <c r="Y28" s="79">
        <v>41517</v>
      </c>
      <c r="Z28">
        <f t="shared" si="2"/>
        <v>973</v>
      </c>
    </row>
    <row r="29" spans="1:26" ht="15" x14ac:dyDescent="0.2">
      <c r="A29" s="15">
        <v>40725</v>
      </c>
      <c r="B29" s="69">
        <v>0</v>
      </c>
      <c r="C29" s="69">
        <v>2.4836868919833734</v>
      </c>
      <c r="D29" s="69">
        <v>0</v>
      </c>
      <c r="E29" s="69">
        <v>0</v>
      </c>
      <c r="F29" s="99">
        <v>2.4836868919833734</v>
      </c>
      <c r="G29" s="99"/>
      <c r="H29" s="69">
        <v>0</v>
      </c>
      <c r="I29" s="70">
        <v>0</v>
      </c>
      <c r="J29" s="70">
        <v>9.9999999999999964</v>
      </c>
      <c r="K29" s="70">
        <v>0</v>
      </c>
      <c r="L29" s="69">
        <v>24.83686891983373</v>
      </c>
      <c r="M29" s="69">
        <v>4.263256414560601E-15</v>
      </c>
      <c r="N29" s="69">
        <v>0</v>
      </c>
      <c r="O29" s="69">
        <v>1.86276516898753</v>
      </c>
      <c r="P29" s="69">
        <v>0</v>
      </c>
      <c r="Q29" s="69">
        <v>22.974103750846204</v>
      </c>
      <c r="R29" s="69">
        <v>155.4321657668074</v>
      </c>
      <c r="S29" s="71">
        <f t="shared" si="4"/>
        <v>22.974103750846204</v>
      </c>
      <c r="T29" s="67"/>
      <c r="U29" s="2">
        <f t="shared" si="3"/>
        <v>17.696644816098278</v>
      </c>
      <c r="V29" s="3">
        <f t="shared" si="5"/>
        <v>17.696644816098278</v>
      </c>
      <c r="W29" s="21">
        <f>SUM(V$23:V29)</f>
        <v>138.89586434406675</v>
      </c>
      <c r="X29">
        <f t="shared" si="1"/>
        <v>1004</v>
      </c>
      <c r="Y29" s="79">
        <v>41547</v>
      </c>
      <c r="Z29">
        <f t="shared" si="2"/>
        <v>1003</v>
      </c>
    </row>
    <row r="30" spans="1:26" ht="15" x14ac:dyDescent="0.2">
      <c r="A30" s="15">
        <v>40756</v>
      </c>
      <c r="B30" s="69">
        <v>0</v>
      </c>
      <c r="C30" s="69">
        <v>2.4651036303603986</v>
      </c>
      <c r="D30" s="69">
        <v>0</v>
      </c>
      <c r="E30" s="69">
        <v>0</v>
      </c>
      <c r="F30" s="99">
        <v>2.4651036303603986</v>
      </c>
      <c r="G30" s="99"/>
      <c r="H30" s="69">
        <v>0</v>
      </c>
      <c r="I30" s="70">
        <v>0</v>
      </c>
      <c r="J30" s="70">
        <v>10</v>
      </c>
      <c r="K30" s="70">
        <v>0</v>
      </c>
      <c r="L30" s="69">
        <v>24.651036303603984</v>
      </c>
      <c r="M30" s="69">
        <v>1.4210854715202005E-15</v>
      </c>
      <c r="N30" s="69">
        <v>0</v>
      </c>
      <c r="O30" s="69">
        <v>1.8488277227702989</v>
      </c>
      <c r="P30" s="69">
        <v>0</v>
      </c>
      <c r="Q30" s="69">
        <v>22.802208580833685</v>
      </c>
      <c r="R30" s="69">
        <v>176.76671150857638</v>
      </c>
      <c r="S30" s="71">
        <f t="shared" si="4"/>
        <v>22.802208580833685</v>
      </c>
      <c r="T30" s="67"/>
      <c r="U30" s="2">
        <f t="shared" si="3"/>
        <v>16.90654445556596</v>
      </c>
      <c r="V30" s="3">
        <f t="shared" si="5"/>
        <v>16.90654445556596</v>
      </c>
      <c r="W30" s="21">
        <f>SUM(V$23:V30)</f>
        <v>155.8024087996327</v>
      </c>
      <c r="X30">
        <f t="shared" si="1"/>
        <v>1035</v>
      </c>
      <c r="Y30" s="79">
        <v>41578</v>
      </c>
      <c r="Z30">
        <f t="shared" si="2"/>
        <v>1034</v>
      </c>
    </row>
    <row r="31" spans="1:26" ht="15" x14ac:dyDescent="0.2">
      <c r="A31" s="15">
        <v>40787</v>
      </c>
      <c r="B31" s="69">
        <v>0</v>
      </c>
      <c r="C31" s="69">
        <v>2.3680213893765418</v>
      </c>
      <c r="D31" s="69">
        <v>0</v>
      </c>
      <c r="E31" s="69">
        <v>0</v>
      </c>
      <c r="F31" s="99">
        <v>2.3680213893765418</v>
      </c>
      <c r="G31" s="99"/>
      <c r="H31" s="69">
        <v>0</v>
      </c>
      <c r="I31" s="70">
        <v>0</v>
      </c>
      <c r="J31" s="70">
        <v>10</v>
      </c>
      <c r="K31" s="70">
        <v>0</v>
      </c>
      <c r="L31" s="69">
        <v>23.680213893765419</v>
      </c>
      <c r="M31" s="69">
        <v>-1.8189894035458565E-14</v>
      </c>
      <c r="N31" s="69">
        <v>0</v>
      </c>
      <c r="O31" s="69">
        <v>1.7760160420324065</v>
      </c>
      <c r="P31" s="69">
        <v>550</v>
      </c>
      <c r="Q31" s="69">
        <v>-528.09580214826701</v>
      </c>
      <c r="R31" s="69">
        <v>-316.66123301858312</v>
      </c>
      <c r="S31" s="71">
        <f t="shared" si="4"/>
        <v>21.904197851732988</v>
      </c>
      <c r="T31" s="67">
        <f>U14</f>
        <v>404.79270208851977</v>
      </c>
      <c r="U31" s="2">
        <f t="shared" si="3"/>
        <v>15.651844678525524</v>
      </c>
      <c r="V31" s="3">
        <f t="shared" si="5"/>
        <v>-389.14085740999423</v>
      </c>
      <c r="W31" s="21">
        <f>SUM(V$23:V31)</f>
        <v>-233.33844861036152</v>
      </c>
      <c r="X31">
        <f t="shared" si="1"/>
        <v>1065</v>
      </c>
      <c r="Y31" s="79">
        <v>41608</v>
      </c>
      <c r="Z31">
        <f t="shared" si="2"/>
        <v>1064</v>
      </c>
    </row>
    <row r="32" spans="1:26" ht="15" x14ac:dyDescent="0.2">
      <c r="A32" s="15">
        <v>40817</v>
      </c>
      <c r="B32" s="69">
        <v>0</v>
      </c>
      <c r="C32" s="69">
        <v>2.4289415734649515</v>
      </c>
      <c r="D32" s="69">
        <v>0</v>
      </c>
      <c r="E32" s="69">
        <v>0</v>
      </c>
      <c r="F32" s="99">
        <v>2.4289415734649515</v>
      </c>
      <c r="G32" s="99"/>
      <c r="H32" s="69">
        <v>0</v>
      </c>
      <c r="I32" s="70">
        <v>0</v>
      </c>
      <c r="J32" s="70">
        <v>10</v>
      </c>
      <c r="K32" s="70">
        <v>0</v>
      </c>
      <c r="L32" s="69">
        <v>24.289415734649516</v>
      </c>
      <c r="M32" s="69">
        <v>8.5265128291212019E-16</v>
      </c>
      <c r="N32" s="69">
        <v>0</v>
      </c>
      <c r="O32" s="69">
        <v>1.821706180098714</v>
      </c>
      <c r="P32" s="69">
        <v>0</v>
      </c>
      <c r="Q32" s="69">
        <v>22.467709554550801</v>
      </c>
      <c r="R32" s="69">
        <v>-295.98781991534833</v>
      </c>
      <c r="S32" s="71">
        <f t="shared" si="4"/>
        <v>22.467709554550801</v>
      </c>
      <c r="T32" s="67"/>
      <c r="U32" s="2">
        <f t="shared" si="3"/>
        <v>15.453347024046625</v>
      </c>
      <c r="V32" s="3">
        <f t="shared" si="5"/>
        <v>15.453347024046625</v>
      </c>
      <c r="W32" s="21">
        <f>SUM(V$23:V32)</f>
        <v>-217.8851015863149</v>
      </c>
      <c r="X32">
        <f t="shared" si="1"/>
        <v>1096</v>
      </c>
      <c r="Y32" s="79">
        <v>41639</v>
      </c>
      <c r="Z32">
        <f t="shared" si="2"/>
        <v>1095</v>
      </c>
    </row>
    <row r="33" spans="1:26" ht="15" x14ac:dyDescent="0.2">
      <c r="A33" s="15">
        <v>40848</v>
      </c>
      <c r="B33" s="69">
        <v>0</v>
      </c>
      <c r="C33" s="69">
        <v>2.3332834890475218</v>
      </c>
      <c r="D33" s="69">
        <v>0</v>
      </c>
      <c r="E33" s="69">
        <v>0</v>
      </c>
      <c r="F33" s="99">
        <v>2.3332834890475218</v>
      </c>
      <c r="G33" s="99"/>
      <c r="H33" s="69">
        <v>0</v>
      </c>
      <c r="I33" s="70">
        <v>0</v>
      </c>
      <c r="J33" s="70">
        <v>10.000000000000002</v>
      </c>
      <c r="K33" s="70">
        <v>0</v>
      </c>
      <c r="L33" s="69">
        <v>23.332834890475219</v>
      </c>
      <c r="M33" s="69">
        <v>3.6948222259525211E-15</v>
      </c>
      <c r="N33" s="69">
        <v>0</v>
      </c>
      <c r="O33" s="69">
        <v>1.7499626167856415</v>
      </c>
      <c r="P33" s="69">
        <v>0</v>
      </c>
      <c r="Q33" s="69">
        <v>21.582872273689581</v>
      </c>
      <c r="R33" s="69">
        <v>-276.2910268573882</v>
      </c>
      <c r="S33" s="71">
        <f t="shared" si="4"/>
        <v>21.582872273689581</v>
      </c>
      <c r="T33" s="67"/>
      <c r="U33" s="2">
        <f t="shared" si="3"/>
        <v>14.306494625169119</v>
      </c>
      <c r="V33" s="3">
        <f t="shared" si="5"/>
        <v>14.306494625169119</v>
      </c>
      <c r="W33" s="21">
        <f>SUM(V$23:V33)</f>
        <v>-203.57860696114579</v>
      </c>
      <c r="Z33" s="63" t="s">
        <v>16</v>
      </c>
    </row>
    <row r="34" spans="1:26" ht="15" x14ac:dyDescent="0.2">
      <c r="A34" s="16">
        <v>40878</v>
      </c>
      <c r="B34" s="69">
        <v>0</v>
      </c>
      <c r="C34" s="69">
        <v>2.3933099990785709</v>
      </c>
      <c r="D34" s="69">
        <v>0</v>
      </c>
      <c r="E34" s="69">
        <v>0</v>
      </c>
      <c r="F34" s="99">
        <v>2.3933099990785709</v>
      </c>
      <c r="G34" s="99"/>
      <c r="H34" s="69">
        <v>0</v>
      </c>
      <c r="I34" s="70">
        <v>0</v>
      </c>
      <c r="J34" s="70">
        <v>9.9999999999999964</v>
      </c>
      <c r="K34" s="70">
        <v>0</v>
      </c>
      <c r="L34" s="69">
        <v>23.933099990785706</v>
      </c>
      <c r="M34" s="69">
        <v>6.536993168992922E-15</v>
      </c>
      <c r="N34" s="69">
        <v>0</v>
      </c>
      <c r="O34" s="69">
        <v>1.7949824993089281</v>
      </c>
      <c r="P34" s="69">
        <v>0</v>
      </c>
      <c r="Q34" s="69">
        <v>22.138117491476784</v>
      </c>
      <c r="R34" s="69">
        <v>-256.25825866489487</v>
      </c>
      <c r="S34" s="71">
        <f t="shared" si="4"/>
        <v>22.138117491476784</v>
      </c>
      <c r="T34" s="67">
        <v>0</v>
      </c>
      <c r="U34" s="2">
        <f t="shared" si="3"/>
        <v>14.125058782606077</v>
      </c>
      <c r="V34" s="3">
        <f t="shared" si="5"/>
        <v>14.125058782606077</v>
      </c>
      <c r="W34" s="21">
        <f>SUM(V$23:V34)</f>
        <v>-189.45354817853971</v>
      </c>
    </row>
    <row r="35" spans="1:26" ht="15" x14ac:dyDescent="0.2">
      <c r="A35" s="14">
        <v>40909</v>
      </c>
      <c r="B35" s="69">
        <v>0</v>
      </c>
      <c r="C35" s="69">
        <v>2.3754029488778357</v>
      </c>
      <c r="D35" s="69">
        <v>0</v>
      </c>
      <c r="E35" s="69">
        <v>0</v>
      </c>
      <c r="F35" s="99">
        <v>2.3754029488778357</v>
      </c>
      <c r="G35" s="99"/>
      <c r="H35" s="69">
        <v>0</v>
      </c>
      <c r="I35" s="70">
        <v>0</v>
      </c>
      <c r="J35" s="70">
        <v>9.9999999999999982</v>
      </c>
      <c r="K35" s="70">
        <v>0</v>
      </c>
      <c r="L35" s="69">
        <v>23.754029488778357</v>
      </c>
      <c r="M35" s="69">
        <v>-2.8421709430404008E-16</v>
      </c>
      <c r="N35" s="69">
        <v>1</v>
      </c>
      <c r="O35" s="69">
        <v>1.7815522116583768</v>
      </c>
      <c r="P35" s="69">
        <v>0</v>
      </c>
      <c r="Q35" s="69">
        <v>20.972477277119978</v>
      </c>
      <c r="R35" s="69">
        <v>-237.44066846901438</v>
      </c>
      <c r="S35" s="71">
        <f t="shared" si="4"/>
        <v>20.972477277119978</v>
      </c>
      <c r="T35" s="82"/>
      <c r="U35" s="2">
        <f>S35/EXP((E$6*X9)/E$7)</f>
        <v>12.880267682427492</v>
      </c>
      <c r="V35" s="3">
        <f t="shared" si="5"/>
        <v>12.880267682427492</v>
      </c>
      <c r="W35" s="21">
        <f>SUM(V$23:V35)</f>
        <v>-176.5732804961122</v>
      </c>
    </row>
    <row r="36" spans="1:26" ht="15" x14ac:dyDescent="0.2">
      <c r="A36" s="15">
        <v>40940</v>
      </c>
      <c r="B36" s="69">
        <v>0</v>
      </c>
      <c r="C36" s="69">
        <v>2.2060584697602512</v>
      </c>
      <c r="D36" s="69">
        <v>0</v>
      </c>
      <c r="E36" s="69">
        <v>0</v>
      </c>
      <c r="F36" s="99">
        <v>2.2060584697602512</v>
      </c>
      <c r="G36" s="99"/>
      <c r="H36" s="69">
        <v>0</v>
      </c>
      <c r="I36" s="70">
        <v>0</v>
      </c>
      <c r="J36" s="70">
        <v>10.000000000000004</v>
      </c>
      <c r="K36" s="70">
        <v>0</v>
      </c>
      <c r="L36" s="69">
        <v>22.060584697602518</v>
      </c>
      <c r="M36" s="69">
        <v>-5.1159076974727211E-15</v>
      </c>
      <c r="N36" s="69">
        <v>1</v>
      </c>
      <c r="O36" s="69">
        <v>1.6545438523201887</v>
      </c>
      <c r="P36" s="69">
        <v>0</v>
      </c>
      <c r="Q36" s="69">
        <v>19.406040845282323</v>
      </c>
      <c r="R36" s="69">
        <v>-220.16626663541939</v>
      </c>
      <c r="S36" s="71">
        <f t="shared" si="4"/>
        <v>19.406040845282323</v>
      </c>
      <c r="T36" s="82"/>
      <c r="U36" s="2">
        <f t="shared" ref="U36:U58" si="6">S36/EXP((E$6*X10)/E$7)</f>
        <v>11.500242420397509</v>
      </c>
      <c r="V36" s="3">
        <f t="shared" si="5"/>
        <v>11.500242420397509</v>
      </c>
      <c r="W36" s="21">
        <f>SUM(V$23:V36)</f>
        <v>-165.07303807571469</v>
      </c>
    </row>
    <row r="37" spans="1:26" ht="15" x14ac:dyDescent="0.2">
      <c r="A37" s="15">
        <v>40969</v>
      </c>
      <c r="B37" s="69">
        <v>0</v>
      </c>
      <c r="C37" s="69">
        <v>2.3411238710952014</v>
      </c>
      <c r="D37" s="69">
        <v>0</v>
      </c>
      <c r="E37" s="69">
        <v>0</v>
      </c>
      <c r="F37" s="99">
        <v>2.3411238710952014</v>
      </c>
      <c r="G37" s="99"/>
      <c r="H37" s="69">
        <v>0</v>
      </c>
      <c r="I37" s="70">
        <v>0</v>
      </c>
      <c r="J37" s="70">
        <v>9.9999999999999982</v>
      </c>
      <c r="K37" s="70">
        <v>0</v>
      </c>
      <c r="L37" s="69">
        <v>23.411238710952013</v>
      </c>
      <c r="M37" s="69">
        <v>1.4210854715202005E-15</v>
      </c>
      <c r="N37" s="69">
        <v>1</v>
      </c>
      <c r="O37" s="69">
        <v>1.7558429033214011</v>
      </c>
      <c r="P37" s="69">
        <v>0</v>
      </c>
      <c r="Q37" s="69">
        <v>20.655395807630612</v>
      </c>
      <c r="R37" s="69">
        <v>-201.93513636077904</v>
      </c>
      <c r="S37" s="71">
        <f t="shared" si="4"/>
        <v>20.655395807630612</v>
      </c>
      <c r="T37" s="82"/>
      <c r="U37" s="2">
        <f t="shared" si="6"/>
        <v>11.782275026978427</v>
      </c>
      <c r="V37" s="3">
        <f t="shared" si="5"/>
        <v>11.782275026978427</v>
      </c>
      <c r="W37" s="21">
        <f>SUM(V$23:V37)</f>
        <v>-153.29076304873627</v>
      </c>
    </row>
    <row r="38" spans="1:26" ht="15" x14ac:dyDescent="0.2">
      <c r="A38" s="15">
        <v>41000</v>
      </c>
      <c r="B38" s="69">
        <v>0</v>
      </c>
      <c r="C38" s="69">
        <v>2.2489242779309877</v>
      </c>
      <c r="D38" s="69">
        <v>0</v>
      </c>
      <c r="E38" s="69">
        <v>0</v>
      </c>
      <c r="F38" s="99">
        <v>2.2489242779309877</v>
      </c>
      <c r="G38" s="99"/>
      <c r="H38" s="69">
        <v>0</v>
      </c>
      <c r="I38" s="70">
        <v>0</v>
      </c>
      <c r="J38" s="70">
        <v>10</v>
      </c>
      <c r="K38" s="70">
        <v>0</v>
      </c>
      <c r="L38" s="69">
        <v>22.489242779309876</v>
      </c>
      <c r="M38" s="69">
        <v>1.4210854715202005E-15</v>
      </c>
      <c r="N38" s="69">
        <v>1</v>
      </c>
      <c r="O38" s="69">
        <v>1.6866932084482407</v>
      </c>
      <c r="P38" s="69">
        <v>0</v>
      </c>
      <c r="Q38" s="69">
        <v>19.802549570861636</v>
      </c>
      <c r="R38" s="69">
        <v>-184.59972780079607</v>
      </c>
      <c r="S38" s="71">
        <f t="shared" si="4"/>
        <v>19.802549570861636</v>
      </c>
      <c r="T38" s="82"/>
      <c r="U38" s="2">
        <f t="shared" si="6"/>
        <v>10.886216890746423</v>
      </c>
      <c r="V38" s="3">
        <f t="shared" si="5"/>
        <v>10.886216890746423</v>
      </c>
      <c r="W38" s="21">
        <f>SUM(V$23:V38)</f>
        <v>-142.40454615798984</v>
      </c>
    </row>
    <row r="39" spans="1:26" ht="15" x14ac:dyDescent="0.2">
      <c r="A39" s="15">
        <v>41030</v>
      </c>
      <c r="B39" s="69">
        <v>0</v>
      </c>
      <c r="C39" s="69">
        <v>2.3067805463022393</v>
      </c>
      <c r="D39" s="69">
        <v>0</v>
      </c>
      <c r="E39" s="69">
        <v>0</v>
      </c>
      <c r="F39" s="99">
        <v>2.3067805463022393</v>
      </c>
      <c r="G39" s="99"/>
      <c r="H39" s="69">
        <v>0</v>
      </c>
      <c r="I39" s="70">
        <v>0</v>
      </c>
      <c r="J39" s="70">
        <v>10</v>
      </c>
      <c r="K39" s="70">
        <v>0</v>
      </c>
      <c r="L39" s="69">
        <v>23.067805463022392</v>
      </c>
      <c r="M39" s="69">
        <v>3.9790393202565614E-15</v>
      </c>
      <c r="N39" s="69">
        <v>1</v>
      </c>
      <c r="O39" s="69">
        <v>1.7300854097266796</v>
      </c>
      <c r="P39" s="69">
        <v>0</v>
      </c>
      <c r="Q39" s="69">
        <v>20.337720053295715</v>
      </c>
      <c r="R39" s="69">
        <v>-166.94629236192566</v>
      </c>
      <c r="S39" s="71">
        <f t="shared" si="4"/>
        <v>20.337720053295715</v>
      </c>
      <c r="T39" s="82"/>
      <c r="U39" s="2">
        <f t="shared" si="6"/>
        <v>10.761770320418963</v>
      </c>
      <c r="V39" s="3">
        <f t="shared" si="5"/>
        <v>10.761770320418963</v>
      </c>
      <c r="W39" s="21">
        <f>SUM(V$23:V39)</f>
        <v>-131.64277583757087</v>
      </c>
    </row>
    <row r="40" spans="1:26" ht="15" x14ac:dyDescent="0.2">
      <c r="A40" s="15">
        <v>41061</v>
      </c>
      <c r="B40" s="69">
        <v>0</v>
      </c>
      <c r="C40" s="69">
        <v>2.2159334832681448</v>
      </c>
      <c r="D40" s="69">
        <v>0</v>
      </c>
      <c r="E40" s="69">
        <v>0</v>
      </c>
      <c r="F40" s="99">
        <v>2.2159334832681448</v>
      </c>
      <c r="G40" s="99"/>
      <c r="H40" s="69">
        <v>0</v>
      </c>
      <c r="I40" s="70">
        <v>0</v>
      </c>
      <c r="J40" s="70">
        <v>10.000000000000002</v>
      </c>
      <c r="K40" s="70">
        <v>0</v>
      </c>
      <c r="L40" s="69">
        <v>22.159334832681449</v>
      </c>
      <c r="M40" s="69">
        <v>-2.8421709430404008E-16</v>
      </c>
      <c r="N40" s="69">
        <v>1</v>
      </c>
      <c r="O40" s="69">
        <v>1.6619501124511087</v>
      </c>
      <c r="P40" s="69">
        <v>0</v>
      </c>
      <c r="Q40" s="69">
        <v>19.49738472023034</v>
      </c>
      <c r="R40" s="69">
        <v>-150.16071711038293</v>
      </c>
      <c r="S40" s="71">
        <f t="shared" si="4"/>
        <v>19.49738472023034</v>
      </c>
      <c r="T40" s="82"/>
      <c r="U40" s="2">
        <f t="shared" si="6"/>
        <v>9.9430140783445982</v>
      </c>
      <c r="V40" s="3">
        <f t="shared" si="5"/>
        <v>9.9430140783445982</v>
      </c>
      <c r="W40" s="21">
        <f>SUM(V$23:V40)</f>
        <v>-121.69976175922626</v>
      </c>
    </row>
    <row r="41" spans="1:26" ht="15" x14ac:dyDescent="0.2">
      <c r="A41" s="15">
        <v>41091</v>
      </c>
      <c r="B41" s="69">
        <v>0</v>
      </c>
      <c r="C41" s="69">
        <v>2.2729410239659975</v>
      </c>
      <c r="D41" s="69">
        <v>0</v>
      </c>
      <c r="E41" s="69">
        <v>0</v>
      </c>
      <c r="F41" s="99">
        <v>2.2729410239659975</v>
      </c>
      <c r="G41" s="99"/>
      <c r="H41" s="69">
        <v>0</v>
      </c>
      <c r="I41" s="70">
        <v>0</v>
      </c>
      <c r="J41" s="70">
        <v>10</v>
      </c>
      <c r="K41" s="70">
        <v>0</v>
      </c>
      <c r="L41" s="69">
        <v>22.729410239659973</v>
      </c>
      <c r="M41" s="69">
        <v>-5.6843418860808016E-16</v>
      </c>
      <c r="N41" s="69">
        <v>1</v>
      </c>
      <c r="O41" s="69">
        <v>1.7047057679744984</v>
      </c>
      <c r="P41" s="69">
        <v>0</v>
      </c>
      <c r="Q41" s="69">
        <v>20.024704471685475</v>
      </c>
      <c r="R41" s="69">
        <v>-133.06686352606863</v>
      </c>
      <c r="S41" s="71">
        <f t="shared" si="4"/>
        <v>20.024704471685475</v>
      </c>
      <c r="T41" s="82"/>
      <c r="U41" s="2">
        <f t="shared" si="6"/>
        <v>9.8295444047306262</v>
      </c>
      <c r="V41" s="3">
        <f t="shared" si="5"/>
        <v>9.8295444047306262</v>
      </c>
      <c r="W41" s="21">
        <f>SUM(V$23:V41)</f>
        <v>-111.87021735449564</v>
      </c>
    </row>
    <row r="42" spans="1:26" ht="15" x14ac:dyDescent="0.2">
      <c r="A42" s="15">
        <v>41122</v>
      </c>
      <c r="B42" s="69">
        <v>0</v>
      </c>
      <c r="C42" s="69">
        <v>2.2559345897660261</v>
      </c>
      <c r="D42" s="69">
        <v>0</v>
      </c>
      <c r="E42" s="69">
        <v>0</v>
      </c>
      <c r="F42" s="99">
        <v>2.2559345897660261</v>
      </c>
      <c r="G42" s="99"/>
      <c r="H42" s="69">
        <v>0</v>
      </c>
      <c r="I42" s="70">
        <v>0</v>
      </c>
      <c r="J42" s="70">
        <v>9.9999999999999982</v>
      </c>
      <c r="K42" s="70">
        <v>0</v>
      </c>
      <c r="L42" s="69">
        <v>22.559345897660261</v>
      </c>
      <c r="M42" s="69">
        <v>-5.6843418860808016E-16</v>
      </c>
      <c r="N42" s="69">
        <v>1</v>
      </c>
      <c r="O42" s="69">
        <v>1.6919509423245194</v>
      </c>
      <c r="P42" s="69">
        <v>0</v>
      </c>
      <c r="Q42" s="69">
        <v>19.86739495533574</v>
      </c>
      <c r="R42" s="69">
        <v>-116.25062782318984</v>
      </c>
      <c r="S42" s="71">
        <f t="shared" si="4"/>
        <v>19.86739495533574</v>
      </c>
      <c r="T42" s="82"/>
      <c r="U42" s="2">
        <f t="shared" si="6"/>
        <v>9.3871504702429167</v>
      </c>
      <c r="V42" s="3">
        <f t="shared" si="5"/>
        <v>9.3871504702429167</v>
      </c>
      <c r="W42" s="21">
        <f>SUM(V$23:V42)</f>
        <v>-102.48306688425272</v>
      </c>
    </row>
    <row r="43" spans="1:26" ht="15" x14ac:dyDescent="0.2">
      <c r="A43" s="15">
        <v>41153</v>
      </c>
      <c r="B43" s="69">
        <v>0</v>
      </c>
      <c r="C43" s="69">
        <v>2.1670899737465428</v>
      </c>
      <c r="D43" s="69">
        <v>0</v>
      </c>
      <c r="E43" s="69">
        <v>0</v>
      </c>
      <c r="F43" s="99">
        <v>2.1670899737465428</v>
      </c>
      <c r="G43" s="99"/>
      <c r="H43" s="69">
        <v>0</v>
      </c>
      <c r="I43" s="70">
        <v>0</v>
      </c>
      <c r="J43" s="70">
        <v>10</v>
      </c>
      <c r="K43" s="70">
        <v>0</v>
      </c>
      <c r="L43" s="69">
        <v>21.67089973746543</v>
      </c>
      <c r="M43" s="69">
        <v>2.8421709430404008E-16</v>
      </c>
      <c r="N43" s="69">
        <v>1</v>
      </c>
      <c r="O43" s="69">
        <v>1.6253174803099071</v>
      </c>
      <c r="P43" s="69">
        <v>0</v>
      </c>
      <c r="Q43" s="69">
        <v>19.045582257155523</v>
      </c>
      <c r="R43" s="69">
        <v>-100.26185932518071</v>
      </c>
      <c r="S43" s="71">
        <f t="shared" si="4"/>
        <v>19.045582257155523</v>
      </c>
      <c r="T43" s="82"/>
      <c r="U43" s="2">
        <f t="shared" si="6"/>
        <v>8.6725606842704988</v>
      </c>
      <c r="V43" s="3">
        <f t="shared" si="5"/>
        <v>8.6725606842704988</v>
      </c>
      <c r="W43" s="21">
        <f>SUM(V$23:V43)</f>
        <v>-93.810506199982228</v>
      </c>
    </row>
    <row r="44" spans="1:26" ht="15" x14ac:dyDescent="0.2">
      <c r="A44" s="15">
        <v>41183</v>
      </c>
      <c r="B44" s="69">
        <v>0</v>
      </c>
      <c r="C44" s="69">
        <v>2.2228409567103338</v>
      </c>
      <c r="D44" s="69">
        <v>0</v>
      </c>
      <c r="E44" s="69">
        <v>0</v>
      </c>
      <c r="F44" s="99">
        <v>2.2228409567103338</v>
      </c>
      <c r="G44" s="99"/>
      <c r="H44" s="69">
        <v>0</v>
      </c>
      <c r="I44" s="70">
        <v>0</v>
      </c>
      <c r="J44" s="70">
        <v>9.9999999999999982</v>
      </c>
      <c r="K44" s="70">
        <v>0</v>
      </c>
      <c r="L44" s="69">
        <v>22.228409567103338</v>
      </c>
      <c r="M44" s="69">
        <v>2.2737367544323206E-15</v>
      </c>
      <c r="N44" s="69">
        <v>1</v>
      </c>
      <c r="O44" s="69">
        <v>1.6671307175327501</v>
      </c>
      <c r="P44" s="69">
        <v>0</v>
      </c>
      <c r="Q44" s="69">
        <v>19.561278849570588</v>
      </c>
      <c r="R44" s="69">
        <v>-83.978950154646768</v>
      </c>
      <c r="S44" s="71">
        <f t="shared" si="4"/>
        <v>19.561278849570588</v>
      </c>
      <c r="T44" s="82"/>
      <c r="U44" s="2">
        <f t="shared" si="6"/>
        <v>8.5738507166291313</v>
      </c>
      <c r="V44" s="3">
        <f t="shared" si="5"/>
        <v>8.5738507166291313</v>
      </c>
      <c r="W44" s="21">
        <f>SUM(V$23:V44)</f>
        <v>-85.236655483353104</v>
      </c>
    </row>
    <row r="45" spans="1:26" ht="15" x14ac:dyDescent="0.2">
      <c r="A45" s="15">
        <v>41214</v>
      </c>
      <c r="B45" s="69">
        <v>0</v>
      </c>
      <c r="C45" s="69">
        <v>2.1352996546853613</v>
      </c>
      <c r="D45" s="69">
        <v>0</v>
      </c>
      <c r="E45" s="69">
        <v>0</v>
      </c>
      <c r="F45" s="99">
        <v>2.1352996546853613</v>
      </c>
      <c r="G45" s="99"/>
      <c r="H45" s="69">
        <v>0</v>
      </c>
      <c r="I45" s="70">
        <v>0</v>
      </c>
      <c r="J45" s="70">
        <v>10.000000000000004</v>
      </c>
      <c r="K45" s="70">
        <v>0</v>
      </c>
      <c r="L45" s="69">
        <v>21.352996546853614</v>
      </c>
      <c r="M45" s="69">
        <v>-2.8421709430404009E-15</v>
      </c>
      <c r="N45" s="69">
        <v>1</v>
      </c>
      <c r="O45" s="69">
        <v>1.6014747410140211</v>
      </c>
      <c r="P45" s="69">
        <v>0</v>
      </c>
      <c r="Q45" s="69">
        <v>18.751521805839591</v>
      </c>
      <c r="R45" s="69">
        <v>-68.497766062117677</v>
      </c>
      <c r="S45" s="71">
        <f t="shared" si="4"/>
        <v>18.751521805839591</v>
      </c>
      <c r="T45" s="82"/>
      <c r="U45" s="2">
        <f t="shared" si="6"/>
        <v>7.9209164404386421</v>
      </c>
      <c r="V45" s="3">
        <f t="shared" si="5"/>
        <v>7.9209164404386421</v>
      </c>
      <c r="W45" s="21">
        <f>SUM(V$23:V45)</f>
        <v>-77.315739042914458</v>
      </c>
    </row>
    <row r="46" spans="1:26" ht="15" x14ac:dyDescent="0.2">
      <c r="A46" s="16">
        <v>41244</v>
      </c>
      <c r="B46" s="69">
        <v>0</v>
      </c>
      <c r="C46" s="69">
        <v>2.1902327936472878</v>
      </c>
      <c r="D46" s="69">
        <v>0</v>
      </c>
      <c r="E46" s="69">
        <v>0</v>
      </c>
      <c r="F46" s="99">
        <v>2.1902327936472878</v>
      </c>
      <c r="G46" s="99"/>
      <c r="H46" s="69">
        <v>0</v>
      </c>
      <c r="I46" s="70">
        <v>0</v>
      </c>
      <c r="J46" s="70">
        <v>10.000000000000002</v>
      </c>
      <c r="K46" s="70">
        <v>0</v>
      </c>
      <c r="L46" s="69">
        <v>21.902327936472879</v>
      </c>
      <c r="M46" s="69">
        <v>3.4106051316484808E-15</v>
      </c>
      <c r="N46" s="69">
        <v>1</v>
      </c>
      <c r="O46" s="69">
        <v>1.6426745952354658</v>
      </c>
      <c r="P46" s="69">
        <v>0</v>
      </c>
      <c r="Q46" s="69">
        <v>19.259653341237417</v>
      </c>
      <c r="R46" s="69">
        <v>-52.731454016252542</v>
      </c>
      <c r="S46" s="71">
        <f t="shared" si="4"/>
        <v>19.259653341237417</v>
      </c>
      <c r="T46" s="82"/>
      <c r="U46" s="2">
        <f t="shared" si="6"/>
        <v>7.8309230943663799</v>
      </c>
      <c r="V46" s="3">
        <f t="shared" si="5"/>
        <v>7.8309230943663799</v>
      </c>
      <c r="W46" s="21">
        <f>SUM(V$23:V46)</f>
        <v>-69.484815948548075</v>
      </c>
    </row>
    <row r="47" spans="1:26" ht="15" x14ac:dyDescent="0.2">
      <c r="A47" s="14">
        <v>41275</v>
      </c>
      <c r="B47" s="69">
        <v>0</v>
      </c>
      <c r="C47" s="69">
        <v>2.1738451929593356</v>
      </c>
      <c r="D47" s="69">
        <v>0</v>
      </c>
      <c r="E47" s="69">
        <v>0</v>
      </c>
      <c r="F47" s="99">
        <v>2.1738451929593356</v>
      </c>
      <c r="G47" s="99"/>
      <c r="H47" s="69">
        <v>0</v>
      </c>
      <c r="I47" s="70">
        <v>0</v>
      </c>
      <c r="J47" s="70">
        <v>10</v>
      </c>
      <c r="K47" s="70">
        <v>0</v>
      </c>
      <c r="L47" s="69">
        <v>21.738451929593356</v>
      </c>
      <c r="M47" s="69">
        <v>-3.1263880373444408E-15</v>
      </c>
      <c r="N47" s="69">
        <v>1</v>
      </c>
      <c r="O47" s="69">
        <v>1.630383894719502</v>
      </c>
      <c r="P47" s="69">
        <v>0</v>
      </c>
      <c r="Q47" s="69">
        <v>19.108068034873853</v>
      </c>
      <c r="R47" s="69">
        <v>-37.22143154383847</v>
      </c>
      <c r="S47" s="71">
        <f t="shared" si="4"/>
        <v>19.108068034873853</v>
      </c>
      <c r="T47" s="82"/>
      <c r="U47" s="2">
        <f t="shared" si="6"/>
        <v>7.4783683438757844</v>
      </c>
      <c r="V47" s="3">
        <f t="shared" si="5"/>
        <v>7.4783683438757844</v>
      </c>
      <c r="W47" s="21">
        <f>SUM(V$23:V47)</f>
        <v>-62.006447604672289</v>
      </c>
    </row>
    <row r="48" spans="1:26" ht="15" x14ac:dyDescent="0.2">
      <c r="A48" s="15">
        <v>41306</v>
      </c>
      <c r="B48" s="69">
        <v>0</v>
      </c>
      <c r="C48" s="69">
        <v>1.9494895934217267</v>
      </c>
      <c r="D48" s="69">
        <v>0</v>
      </c>
      <c r="E48" s="69">
        <v>0</v>
      </c>
      <c r="F48" s="99">
        <v>1.9494895934217267</v>
      </c>
      <c r="G48" s="99"/>
      <c r="H48" s="69">
        <v>0</v>
      </c>
      <c r="I48" s="70">
        <v>0</v>
      </c>
      <c r="J48" s="70">
        <v>10.000000000000002</v>
      </c>
      <c r="K48" s="70">
        <v>0</v>
      </c>
      <c r="L48" s="69">
        <v>19.494895934217269</v>
      </c>
      <c r="M48" s="69">
        <v>1.4210854715202005E-15</v>
      </c>
      <c r="N48" s="69">
        <v>1</v>
      </c>
      <c r="O48" s="69">
        <v>1.4621171950662952</v>
      </c>
      <c r="P48" s="69">
        <v>0</v>
      </c>
      <c r="Q48" s="69">
        <v>17.032778739150974</v>
      </c>
      <c r="R48" s="69">
        <v>-23.501502693037345</v>
      </c>
      <c r="S48" s="71">
        <f t="shared" si="4"/>
        <v>17.032778739150974</v>
      </c>
      <c r="T48" s="82"/>
      <c r="U48" s="2">
        <f t="shared" si="6"/>
        <v>6.4402857156412887</v>
      </c>
      <c r="V48" s="3">
        <f t="shared" si="5"/>
        <v>6.4402857156412887</v>
      </c>
      <c r="W48" s="21">
        <f>SUM(V$23:V48)</f>
        <v>-55.566161889031001</v>
      </c>
    </row>
    <row r="49" spans="1:23" ht="15" x14ac:dyDescent="0.2">
      <c r="A49" s="15">
        <v>41334</v>
      </c>
      <c r="B49" s="69">
        <v>0</v>
      </c>
      <c r="C49" s="69">
        <v>2.1429938769816492</v>
      </c>
      <c r="D49" s="69">
        <v>0</v>
      </c>
      <c r="E49" s="69">
        <v>0</v>
      </c>
      <c r="F49" s="99">
        <v>2.1429938769816492</v>
      </c>
      <c r="G49" s="99"/>
      <c r="H49" s="69">
        <v>0</v>
      </c>
      <c r="I49" s="70">
        <v>0</v>
      </c>
      <c r="J49" s="70">
        <v>9.9999999999999982</v>
      </c>
      <c r="K49" s="70">
        <v>0</v>
      </c>
      <c r="L49" s="69">
        <v>21.429938769816491</v>
      </c>
      <c r="M49" s="69">
        <v>-1.7053025658242404E-15</v>
      </c>
      <c r="N49" s="69">
        <v>1</v>
      </c>
      <c r="O49" s="69">
        <v>1.6072454077362368</v>
      </c>
      <c r="P49" s="69">
        <v>0</v>
      </c>
      <c r="Q49" s="69">
        <v>18.822693362080251</v>
      </c>
      <c r="R49" s="69">
        <v>-8.4679329113598811</v>
      </c>
      <c r="S49" s="71">
        <f t="shared" si="4"/>
        <v>18.822693362080251</v>
      </c>
      <c r="T49" s="82"/>
      <c r="U49" s="2">
        <f t="shared" si="6"/>
        <v>6.850574246709173</v>
      </c>
      <c r="V49" s="3">
        <f t="shared" si="5"/>
        <v>6.850574246709173</v>
      </c>
      <c r="W49" s="21">
        <f>SUM(V$23:V49)</f>
        <v>-48.715587642321829</v>
      </c>
    </row>
    <row r="50" spans="1:23" ht="15" x14ac:dyDescent="0.2">
      <c r="A50" s="15">
        <v>41365</v>
      </c>
      <c r="B50" s="69">
        <v>0</v>
      </c>
      <c r="C50" s="69">
        <v>2.0585971622026249</v>
      </c>
      <c r="D50" s="69">
        <v>0</v>
      </c>
      <c r="E50" s="69">
        <v>0</v>
      </c>
      <c r="F50" s="99">
        <v>2.0585971622026249</v>
      </c>
      <c r="G50" s="99"/>
      <c r="H50" s="69">
        <v>0</v>
      </c>
      <c r="I50" s="70">
        <v>0</v>
      </c>
      <c r="J50" s="70">
        <v>10</v>
      </c>
      <c r="K50" s="70">
        <v>0</v>
      </c>
      <c r="L50" s="69">
        <v>20.58597162202625</v>
      </c>
      <c r="M50" s="69">
        <v>-5.6843418860808016E-16</v>
      </c>
      <c r="N50" s="69">
        <v>1</v>
      </c>
      <c r="O50" s="69">
        <v>1.5439478716519688</v>
      </c>
      <c r="P50" s="69">
        <v>0</v>
      </c>
      <c r="Q50" s="69">
        <v>18.04202375037428</v>
      </c>
      <c r="R50" s="69">
        <v>5.8242478475822965</v>
      </c>
      <c r="S50" s="71">
        <f t="shared" si="4"/>
        <v>18.04202375037428</v>
      </c>
      <c r="T50" s="82"/>
      <c r="U50" s="2">
        <f t="shared" si="6"/>
        <v>6.3283530466100171</v>
      </c>
      <c r="V50" s="3">
        <f t="shared" si="5"/>
        <v>6.3283530466100171</v>
      </c>
      <c r="W50" s="21">
        <f>SUM(V$23:V50)</f>
        <v>-42.38723459571181</v>
      </c>
    </row>
    <row r="51" spans="1:23" ht="15" x14ac:dyDescent="0.2">
      <c r="A51" s="15">
        <v>41395</v>
      </c>
      <c r="B51" s="69">
        <v>0</v>
      </c>
      <c r="C51" s="69">
        <v>2.1115570377545008</v>
      </c>
      <c r="D51" s="69">
        <v>0</v>
      </c>
      <c r="E51" s="69">
        <v>0</v>
      </c>
      <c r="F51" s="99">
        <v>2.1115570377545008</v>
      </c>
      <c r="G51" s="99"/>
      <c r="H51" s="69">
        <v>0</v>
      </c>
      <c r="I51" s="70">
        <v>0</v>
      </c>
      <c r="J51" s="70">
        <v>10.000000000000002</v>
      </c>
      <c r="K51" s="70">
        <v>0</v>
      </c>
      <c r="L51" s="69">
        <v>21.115570377545009</v>
      </c>
      <c r="M51" s="69">
        <v>0</v>
      </c>
      <c r="N51" s="69">
        <v>1</v>
      </c>
      <c r="O51" s="69">
        <v>1.5836677783158757</v>
      </c>
      <c r="P51" s="69">
        <v>0</v>
      </c>
      <c r="Q51" s="69">
        <v>18.531902599229134</v>
      </c>
      <c r="R51" s="69">
        <v>20.380422412188977</v>
      </c>
      <c r="S51" s="71">
        <f t="shared" si="4"/>
        <v>18.531902599229134</v>
      </c>
      <c r="T51" s="82"/>
      <c r="U51" s="2">
        <f t="shared" si="6"/>
        <v>6.2567822208385167</v>
      </c>
      <c r="V51" s="3">
        <f t="shared" si="5"/>
        <v>6.2567822208385167</v>
      </c>
      <c r="W51" s="21">
        <f>SUM(V$23:V51)</f>
        <v>-36.130452374873293</v>
      </c>
    </row>
    <row r="52" spans="1:23" ht="15" x14ac:dyDescent="0.2">
      <c r="A52" s="15">
        <v>41426</v>
      </c>
      <c r="B52" s="69">
        <v>0</v>
      </c>
      <c r="C52" s="69">
        <v>2.028398388087282</v>
      </c>
      <c r="D52" s="69">
        <v>0</v>
      </c>
      <c r="E52" s="69">
        <v>0</v>
      </c>
      <c r="F52" s="99">
        <v>2.028398388087282</v>
      </c>
      <c r="G52" s="99"/>
      <c r="H52" s="69">
        <v>0</v>
      </c>
      <c r="I52" s="70">
        <v>0</v>
      </c>
      <c r="J52" s="70">
        <v>10.000000000000002</v>
      </c>
      <c r="K52" s="70">
        <v>0</v>
      </c>
      <c r="L52" s="69">
        <v>20.283983880872821</v>
      </c>
      <c r="M52" s="69">
        <v>-3.4106051316484808E-15</v>
      </c>
      <c r="N52" s="69">
        <v>1</v>
      </c>
      <c r="O52" s="69">
        <v>1.5212987910654614</v>
      </c>
      <c r="P52" s="69">
        <v>0</v>
      </c>
      <c r="Q52" s="69">
        <v>17.762685089807356</v>
      </c>
      <c r="R52" s="69">
        <v>34.218276986122476</v>
      </c>
      <c r="S52" s="71">
        <f t="shared" si="4"/>
        <v>17.762685089807356</v>
      </c>
      <c r="T52" s="82"/>
      <c r="U52" s="2">
        <f t="shared" si="6"/>
        <v>5.77962798587546</v>
      </c>
      <c r="V52" s="3">
        <f t="shared" si="5"/>
        <v>5.77962798587546</v>
      </c>
      <c r="W52" s="21">
        <f>SUM(V$23:V52)</f>
        <v>-30.350824388997832</v>
      </c>
    </row>
    <row r="53" spans="1:23" ht="15" x14ac:dyDescent="0.2">
      <c r="A53" s="15">
        <v>41456</v>
      </c>
      <c r="B53" s="69">
        <v>0</v>
      </c>
      <c r="C53" s="69">
        <v>2.0805813640356234</v>
      </c>
      <c r="D53" s="69">
        <v>0</v>
      </c>
      <c r="E53" s="69">
        <v>0</v>
      </c>
      <c r="F53" s="99">
        <v>2.0805813640356234</v>
      </c>
      <c r="G53" s="99"/>
      <c r="H53" s="69">
        <v>0</v>
      </c>
      <c r="I53" s="70">
        <v>0</v>
      </c>
      <c r="J53" s="70">
        <v>9.9999999999999982</v>
      </c>
      <c r="K53" s="70">
        <v>0</v>
      </c>
      <c r="L53" s="69">
        <v>20.805813640356231</v>
      </c>
      <c r="M53" s="69">
        <v>-1.1368683772161603E-15</v>
      </c>
      <c r="N53" s="69">
        <v>1</v>
      </c>
      <c r="O53" s="69">
        <v>1.5604360230267174</v>
      </c>
      <c r="P53" s="69">
        <v>0</v>
      </c>
      <c r="Q53" s="69">
        <v>18.245377617329513</v>
      </c>
      <c r="R53" s="69">
        <v>48.312041090810233</v>
      </c>
      <c r="S53" s="71">
        <f t="shared" si="4"/>
        <v>18.245377617329513</v>
      </c>
      <c r="T53" s="82"/>
      <c r="U53" s="2">
        <f t="shared" si="6"/>
        <v>5.7143877429968715</v>
      </c>
      <c r="V53" s="3">
        <f t="shared" si="5"/>
        <v>5.7143877429968715</v>
      </c>
      <c r="W53" s="21">
        <f>SUM(V$23:V53)</f>
        <v>-24.636436646000959</v>
      </c>
    </row>
    <row r="54" spans="1:23" ht="15" x14ac:dyDescent="0.2">
      <c r="A54" s="15">
        <v>41487</v>
      </c>
      <c r="B54" s="69">
        <v>0</v>
      </c>
      <c r="C54" s="69">
        <v>2.065014189308219</v>
      </c>
      <c r="D54" s="69">
        <v>0</v>
      </c>
      <c r="E54" s="69">
        <v>0</v>
      </c>
      <c r="F54" s="99">
        <v>2.065014189308219</v>
      </c>
      <c r="G54" s="99"/>
      <c r="H54" s="69">
        <v>0</v>
      </c>
      <c r="I54" s="70">
        <v>0</v>
      </c>
      <c r="J54" s="70">
        <v>10</v>
      </c>
      <c r="K54" s="70">
        <v>0</v>
      </c>
      <c r="L54" s="69">
        <v>20.650141893082193</v>
      </c>
      <c r="M54" s="69">
        <v>-1.9895196601282807E-15</v>
      </c>
      <c r="N54" s="69">
        <v>1</v>
      </c>
      <c r="O54" s="69">
        <v>1.5487606419811644</v>
      </c>
      <c r="P54" s="69">
        <v>0</v>
      </c>
      <c r="Q54" s="69">
        <v>18.101381251101024</v>
      </c>
      <c r="R54" s="69">
        <v>62.176401954569748</v>
      </c>
      <c r="S54" s="71">
        <f t="shared" si="4"/>
        <v>18.101381251101024</v>
      </c>
      <c r="T54" s="82"/>
      <c r="U54" s="2">
        <f t="shared" si="6"/>
        <v>5.4570024072274768</v>
      </c>
      <c r="V54" s="3">
        <f t="shared" si="5"/>
        <v>5.4570024072274768</v>
      </c>
      <c r="W54" s="21">
        <f>SUM(V$23:V54)</f>
        <v>-19.179434238773482</v>
      </c>
    </row>
    <row r="55" spans="1:23" ht="15" x14ac:dyDescent="0.2">
      <c r="A55" s="15">
        <v>41518</v>
      </c>
      <c r="B55" s="69">
        <v>0</v>
      </c>
      <c r="C55" s="69">
        <v>1.9836885189824458</v>
      </c>
      <c r="D55" s="69">
        <v>0</v>
      </c>
      <c r="E55" s="69">
        <v>0</v>
      </c>
      <c r="F55" s="99">
        <v>1.9836885189824458</v>
      </c>
      <c r="G55" s="99"/>
      <c r="H55" s="69">
        <v>0</v>
      </c>
      <c r="I55" s="70">
        <v>0</v>
      </c>
      <c r="J55" s="70">
        <v>9.9999999999999982</v>
      </c>
      <c r="K55" s="70">
        <v>0</v>
      </c>
      <c r="L55" s="69">
        <v>19.836885189824457</v>
      </c>
      <c r="M55" s="69">
        <v>3.4106051316484808E-15</v>
      </c>
      <c r="N55" s="69">
        <v>1</v>
      </c>
      <c r="O55" s="69">
        <v>1.4877663892368345</v>
      </c>
      <c r="P55" s="69">
        <v>0</v>
      </c>
      <c r="Q55" s="69">
        <v>17.349118800587625</v>
      </c>
      <c r="R55" s="69">
        <v>75.355887515060658</v>
      </c>
      <c r="S55" s="71">
        <f t="shared" si="4"/>
        <v>17.349118800587625</v>
      </c>
      <c r="T55" s="82"/>
      <c r="U55" s="2">
        <f t="shared" si="6"/>
        <v>5.0405751011609308</v>
      </c>
      <c r="V55" s="3">
        <f t="shared" si="5"/>
        <v>5.0405751011609308</v>
      </c>
      <c r="W55" s="21">
        <f>SUM(V$23:V55)</f>
        <v>-14.138859137612551</v>
      </c>
    </row>
    <row r="56" spans="1:23" ht="15" x14ac:dyDescent="0.2">
      <c r="A56" s="15">
        <v>41548</v>
      </c>
      <c r="B56" s="69">
        <v>0</v>
      </c>
      <c r="C56" s="69">
        <v>2.0347212800430627</v>
      </c>
      <c r="D56" s="69">
        <v>0</v>
      </c>
      <c r="E56" s="69">
        <v>0</v>
      </c>
      <c r="F56" s="99">
        <v>2.0347212800430627</v>
      </c>
      <c r="G56" s="99"/>
      <c r="H56" s="69">
        <v>0</v>
      </c>
      <c r="I56" s="70">
        <v>0</v>
      </c>
      <c r="J56" s="70">
        <v>10</v>
      </c>
      <c r="K56" s="70">
        <v>0</v>
      </c>
      <c r="L56" s="69">
        <v>20.347212800430629</v>
      </c>
      <c r="M56" s="69">
        <v>-1.4210854715202005E-15</v>
      </c>
      <c r="N56" s="69">
        <v>1</v>
      </c>
      <c r="O56" s="69">
        <v>1.5260409600322973</v>
      </c>
      <c r="P56" s="69">
        <v>0</v>
      </c>
      <c r="Q56" s="69">
        <v>17.821171840398332</v>
      </c>
      <c r="R56" s="69">
        <v>88.77955827576811</v>
      </c>
      <c r="S56" s="71">
        <f t="shared" si="4"/>
        <v>17.821171840398332</v>
      </c>
      <c r="T56" s="82"/>
      <c r="U56" s="2">
        <f t="shared" si="6"/>
        <v>4.9838447717986964</v>
      </c>
      <c r="V56" s="3">
        <f t="shared" si="5"/>
        <v>4.9838447717986964</v>
      </c>
      <c r="W56" s="21">
        <f>SUM(V$23:V56)</f>
        <v>-9.1550143658138552</v>
      </c>
    </row>
    <row r="57" spans="1:23" ht="15" x14ac:dyDescent="0.2">
      <c r="A57" s="15">
        <v>41579</v>
      </c>
      <c r="B57" s="69">
        <v>0</v>
      </c>
      <c r="C57" s="69">
        <v>1.954588623869419</v>
      </c>
      <c r="D57" s="69">
        <v>0</v>
      </c>
      <c r="E57" s="69">
        <v>0</v>
      </c>
      <c r="F57" s="99">
        <v>1.954588623869419</v>
      </c>
      <c r="G57" s="99"/>
      <c r="H57" s="69">
        <v>0</v>
      </c>
      <c r="I57" s="70">
        <v>0</v>
      </c>
      <c r="J57" s="70">
        <v>10.000000000000002</v>
      </c>
      <c r="K57" s="70">
        <v>0</v>
      </c>
      <c r="L57" s="69">
        <v>19.545886238694191</v>
      </c>
      <c r="M57" s="69">
        <v>2.2737367544323206E-15</v>
      </c>
      <c r="N57" s="69">
        <v>1</v>
      </c>
      <c r="O57" s="69">
        <v>1.4659414679020644</v>
      </c>
      <c r="P57" s="69">
        <v>0</v>
      </c>
      <c r="Q57" s="69">
        <v>17.079944770792128</v>
      </c>
      <c r="R57" s="69">
        <v>101.5396676045379</v>
      </c>
      <c r="S57" s="71">
        <f t="shared" si="4"/>
        <v>17.079944770792128</v>
      </c>
      <c r="T57" s="82"/>
      <c r="U57" s="2">
        <f t="shared" si="6"/>
        <v>4.6033601141949791</v>
      </c>
      <c r="V57" s="3">
        <f t="shared" si="5"/>
        <v>4.6033601141949791</v>
      </c>
      <c r="W57" s="21">
        <f>SUM(V$23:V57)</f>
        <v>-4.551654251618876</v>
      </c>
    </row>
    <row r="58" spans="1:23" ht="15.75" thickBot="1" x14ac:dyDescent="0.25">
      <c r="A58" s="16">
        <v>41609</v>
      </c>
      <c r="B58" s="69">
        <v>0</v>
      </c>
      <c r="C58" s="69">
        <v>2.0048727553040044</v>
      </c>
      <c r="D58" s="69">
        <v>0</v>
      </c>
      <c r="E58" s="69">
        <v>0</v>
      </c>
      <c r="F58" s="99">
        <v>2.0048727553040044</v>
      </c>
      <c r="G58" s="99"/>
      <c r="H58" s="69">
        <v>0</v>
      </c>
      <c r="I58" s="70">
        <v>0</v>
      </c>
      <c r="J58" s="70">
        <v>10.000000000000004</v>
      </c>
      <c r="K58" s="70">
        <v>0</v>
      </c>
      <c r="L58" s="69">
        <v>20.048727553040049</v>
      </c>
      <c r="M58" s="69">
        <v>-1.9895196601282807E-15</v>
      </c>
      <c r="N58" s="69">
        <v>1</v>
      </c>
      <c r="O58" s="69">
        <v>1.5036545664780037</v>
      </c>
      <c r="P58" s="69">
        <v>0</v>
      </c>
      <c r="Q58" s="69">
        <v>17.545072986562044</v>
      </c>
      <c r="R58" s="69">
        <v>114.53648774187117</v>
      </c>
      <c r="S58" s="72">
        <f t="shared" si="4"/>
        <v>17.545072986562044</v>
      </c>
      <c r="T58" s="83"/>
      <c r="U58" s="23">
        <f t="shared" si="6"/>
        <v>4.5516540718620053</v>
      </c>
      <c r="V58" s="24">
        <f t="shared" si="5"/>
        <v>4.5516540718620053</v>
      </c>
      <c r="W58" s="84">
        <f>SUM(V$23:V58)</f>
        <v>-1.7975687072180335E-7</v>
      </c>
    </row>
  </sheetData>
  <mergeCells count="69">
    <mergeCell ref="F56:G56"/>
    <mergeCell ref="F57:G57"/>
    <mergeCell ref="F58:G58"/>
    <mergeCell ref="F50:G50"/>
    <mergeCell ref="F51:G51"/>
    <mergeCell ref="F52:G52"/>
    <mergeCell ref="F53:G53"/>
    <mergeCell ref="F54:G54"/>
    <mergeCell ref="F55:G55"/>
    <mergeCell ref="F49:G49"/>
    <mergeCell ref="F38:G38"/>
    <mergeCell ref="F39:G39"/>
    <mergeCell ref="F40:G40"/>
    <mergeCell ref="F41:G41"/>
    <mergeCell ref="F42:G42"/>
    <mergeCell ref="F43:G43"/>
    <mergeCell ref="F44:G44"/>
    <mergeCell ref="F45:G45"/>
    <mergeCell ref="F46:G46"/>
    <mergeCell ref="F47:G47"/>
    <mergeCell ref="F48:G48"/>
    <mergeCell ref="F37:G37"/>
    <mergeCell ref="F26:G26"/>
    <mergeCell ref="F27:G27"/>
    <mergeCell ref="F28:G28"/>
    <mergeCell ref="F29:G29"/>
    <mergeCell ref="F30:G30"/>
    <mergeCell ref="F31:G31"/>
    <mergeCell ref="F32:G32"/>
    <mergeCell ref="F33:G33"/>
    <mergeCell ref="F34:G34"/>
    <mergeCell ref="F35:G35"/>
    <mergeCell ref="F36:G36"/>
    <mergeCell ref="U19:U22"/>
    <mergeCell ref="V19:V22"/>
    <mergeCell ref="W19:W22"/>
    <mergeCell ref="F23:G23"/>
    <mergeCell ref="F24:G24"/>
    <mergeCell ref="S19:S22"/>
    <mergeCell ref="T19:T22"/>
    <mergeCell ref="F25:G25"/>
    <mergeCell ref="O19:O22"/>
    <mergeCell ref="P19:P22"/>
    <mergeCell ref="Q19:Q22"/>
    <mergeCell ref="R19:R22"/>
    <mergeCell ref="I19:I22"/>
    <mergeCell ref="J19:J22"/>
    <mergeCell ref="K19:K22"/>
    <mergeCell ref="L19:L22"/>
    <mergeCell ref="M19:M22"/>
    <mergeCell ref="N19:N22"/>
    <mergeCell ref="H19:H22"/>
    <mergeCell ref="B19:B22"/>
    <mergeCell ref="C19:C22"/>
    <mergeCell ref="D19:D22"/>
    <mergeCell ref="E19:E22"/>
    <mergeCell ref="F19:G22"/>
    <mergeCell ref="S10:T10"/>
    <mergeCell ref="B18:D18"/>
    <mergeCell ref="G3:G4"/>
    <mergeCell ref="H3:H4"/>
    <mergeCell ref="I3:I4"/>
    <mergeCell ref="J3:J4"/>
    <mergeCell ref="B10:E10"/>
    <mergeCell ref="B11:E17"/>
    <mergeCell ref="S11:T11"/>
    <mergeCell ref="S12:T12"/>
    <mergeCell ref="S13:T13"/>
    <mergeCell ref="S14:T1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K39" sqref="K39"/>
    </sheetView>
  </sheetViews>
  <sheetFormatPr defaultRowHeight="12.75" x14ac:dyDescent="0.2"/>
  <cols>
    <col min="2" max="2" width="11.5703125" customWidth="1"/>
    <col min="3" max="3" width="14" customWidth="1"/>
    <col min="4" max="4" width="14.7109375" customWidth="1"/>
    <col min="6" max="6" width="16" customWidth="1"/>
    <col min="8" max="8" width="18.7109375" customWidth="1"/>
    <col min="14" max="14" width="48.85546875" customWidth="1"/>
  </cols>
  <sheetData>
    <row r="1" spans="1:8" x14ac:dyDescent="0.2">
      <c r="A1" s="166" t="s">
        <v>50</v>
      </c>
      <c r="B1" s="166"/>
      <c r="C1" s="166"/>
      <c r="D1" s="166"/>
      <c r="E1" s="166"/>
      <c r="F1" s="166"/>
      <c r="G1" s="166"/>
      <c r="H1" s="166"/>
    </row>
    <row r="2" spans="1:8" x14ac:dyDescent="0.2">
      <c r="A2" s="166"/>
      <c r="B2" s="166"/>
      <c r="C2" s="166"/>
      <c r="D2" s="166"/>
      <c r="E2" s="166"/>
      <c r="F2" s="166"/>
      <c r="G2" s="166"/>
      <c r="H2" s="166"/>
    </row>
    <row r="3" spans="1:8" x14ac:dyDescent="0.2">
      <c r="A3" s="166"/>
      <c r="B3" s="166"/>
      <c r="C3" s="166"/>
      <c r="D3" s="166"/>
      <c r="E3" s="166"/>
      <c r="F3" s="166"/>
      <c r="G3" s="166"/>
      <c r="H3" s="166"/>
    </row>
    <row r="4" spans="1:8" x14ac:dyDescent="0.2">
      <c r="A4" s="166"/>
      <c r="B4" s="166"/>
      <c r="C4" s="166"/>
      <c r="D4" s="166"/>
      <c r="E4" s="166"/>
      <c r="F4" s="166"/>
      <c r="G4" s="166"/>
      <c r="H4" s="166"/>
    </row>
    <row r="5" spans="1:8" x14ac:dyDescent="0.2">
      <c r="A5" s="166"/>
      <c r="B5" s="166"/>
      <c r="C5" s="166"/>
      <c r="D5" s="166"/>
      <c r="E5" s="166"/>
      <c r="F5" s="166"/>
      <c r="G5" s="166"/>
      <c r="H5" s="166"/>
    </row>
    <row r="6" spans="1:8" x14ac:dyDescent="0.2">
      <c r="A6" s="166"/>
      <c r="B6" s="166"/>
      <c r="C6" s="166"/>
      <c r="D6" s="166"/>
      <c r="E6" s="166"/>
      <c r="F6" s="166"/>
      <c r="G6" s="166"/>
      <c r="H6" s="166"/>
    </row>
    <row r="7" spans="1:8" x14ac:dyDescent="0.2">
      <c r="A7" s="166"/>
      <c r="B7" s="166"/>
      <c r="C7" s="166"/>
      <c r="D7" s="166"/>
      <c r="E7" s="166"/>
      <c r="F7" s="166"/>
      <c r="G7" s="166"/>
      <c r="H7" s="166"/>
    </row>
    <row r="8" spans="1:8" x14ac:dyDescent="0.2">
      <c r="A8" s="166"/>
      <c r="B8" s="166"/>
      <c r="C8" s="166"/>
      <c r="D8" s="166"/>
      <c r="E8" s="166"/>
      <c r="F8" s="166"/>
      <c r="G8" s="166"/>
      <c r="H8" s="166"/>
    </row>
    <row r="9" spans="1:8" x14ac:dyDescent="0.2">
      <c r="A9" s="166"/>
      <c r="B9" s="166"/>
      <c r="C9" s="166"/>
      <c r="D9" s="166"/>
      <c r="E9" s="166"/>
      <c r="F9" s="166"/>
      <c r="G9" s="166"/>
      <c r="H9" s="166"/>
    </row>
    <row r="10" spans="1:8" x14ac:dyDescent="0.2">
      <c r="A10" s="166"/>
      <c r="B10" s="166"/>
      <c r="C10" s="166"/>
      <c r="D10" s="166"/>
      <c r="E10" s="166"/>
      <c r="F10" s="166"/>
      <c r="G10" s="166"/>
      <c r="H10" s="166"/>
    </row>
    <row r="11" spans="1:8" x14ac:dyDescent="0.2">
      <c r="A11" s="166"/>
      <c r="B11" s="166"/>
      <c r="C11" s="166"/>
      <c r="D11" s="166"/>
      <c r="E11" s="166"/>
      <c r="F11" s="166"/>
      <c r="G11" s="166"/>
      <c r="H11" s="166"/>
    </row>
    <row r="12" spans="1:8" x14ac:dyDescent="0.2">
      <c r="A12" s="166"/>
      <c r="B12" s="166"/>
      <c r="C12" s="166"/>
      <c r="D12" s="166"/>
      <c r="E12" s="166"/>
      <c r="F12" s="166"/>
      <c r="G12" s="166"/>
      <c r="H12" s="166"/>
    </row>
    <row r="13" spans="1:8" x14ac:dyDescent="0.2">
      <c r="A13" s="166"/>
      <c r="B13" s="166"/>
      <c r="C13" s="166"/>
      <c r="D13" s="166"/>
      <c r="E13" s="166"/>
      <c r="F13" s="166"/>
      <c r="G13" s="166"/>
      <c r="H13" s="166"/>
    </row>
    <row r="14" spans="1:8" x14ac:dyDescent="0.2">
      <c r="A14" s="166"/>
      <c r="B14" s="166"/>
      <c r="C14" s="166"/>
      <c r="D14" s="166"/>
      <c r="E14" s="166"/>
      <c r="F14" s="166"/>
      <c r="G14" s="166"/>
      <c r="H14" s="166"/>
    </row>
    <row r="15" spans="1:8" x14ac:dyDescent="0.2">
      <c r="A15" s="166"/>
      <c r="B15" s="166"/>
      <c r="C15" s="166"/>
      <c r="D15" s="166"/>
      <c r="E15" s="166"/>
      <c r="F15" s="166"/>
      <c r="G15" s="166"/>
      <c r="H15" s="166"/>
    </row>
    <row r="16" spans="1:8" x14ac:dyDescent="0.2">
      <c r="A16" s="166"/>
      <c r="B16" s="166"/>
      <c r="C16" s="166"/>
      <c r="D16" s="166"/>
      <c r="E16" s="166"/>
      <c r="F16" s="166"/>
      <c r="G16" s="166"/>
      <c r="H16" s="166"/>
    </row>
    <row r="17" spans="1:8" x14ac:dyDescent="0.2">
      <c r="A17" s="166"/>
      <c r="B17" s="166"/>
      <c r="C17" s="166"/>
      <c r="D17" s="166"/>
      <c r="E17" s="166"/>
      <c r="F17" s="166"/>
      <c r="G17" s="166"/>
      <c r="H17" s="166"/>
    </row>
    <row r="24" spans="1:8" ht="15" x14ac:dyDescent="0.2">
      <c r="A24" s="86"/>
      <c r="B24" s="86"/>
      <c r="C24" s="86"/>
      <c r="D24" s="86"/>
      <c r="E24" s="86"/>
      <c r="F24" s="86"/>
    </row>
    <row r="25" spans="1:8" ht="15" x14ac:dyDescent="0.2">
      <c r="A25" s="86"/>
      <c r="B25" s="86"/>
      <c r="C25" s="86"/>
      <c r="D25" s="86"/>
      <c r="E25" s="86"/>
      <c r="F25" s="86"/>
    </row>
    <row r="26" spans="1:8" ht="15" x14ac:dyDescent="0.2">
      <c r="A26" s="86"/>
      <c r="B26" s="86"/>
      <c r="C26" s="86"/>
      <c r="D26" s="86"/>
      <c r="E26" s="86"/>
      <c r="F26" s="86"/>
    </row>
    <row r="27" spans="1:8" ht="15" x14ac:dyDescent="0.2">
      <c r="A27" s="86"/>
      <c r="B27" s="86"/>
      <c r="C27" s="86"/>
      <c r="D27" s="86"/>
      <c r="E27" s="86"/>
      <c r="F27" s="86"/>
    </row>
    <row r="28" spans="1:8" ht="15" x14ac:dyDescent="0.2">
      <c r="A28" s="86"/>
      <c r="B28" s="86"/>
      <c r="C28" s="86"/>
      <c r="D28" s="86"/>
      <c r="E28" s="86"/>
      <c r="F28" s="86"/>
    </row>
  </sheetData>
  <mergeCells count="1">
    <mergeCell ref="A1:H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Discrete Mid-Month</vt:lpstr>
      <vt:lpstr>Discrete End-Month</vt:lpstr>
      <vt:lpstr>Continuous-Mid Month</vt:lpstr>
      <vt:lpstr>Continuous End-Month</vt:lpstr>
      <vt:lpstr>IRR Example</vt:lpstr>
      <vt:lpstr>Sheet5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Andres Guardiola</cp:lastModifiedBy>
  <dcterms:created xsi:type="dcterms:W3CDTF">2011-03-28T17:03:55Z</dcterms:created>
  <dcterms:modified xsi:type="dcterms:W3CDTF">2016-02-19T17:12:54Z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01C2D35AF44DC8546069FCCFAB82437E8AE85364339A3FD7B8457322ABA5F93C19AE1510F54DDC058B541E4AA986E19A4E0E3C085511CF837F59F5C22A1C081DEADD6FFA8A5A5D4BB6495E846168AEF0F477BCD8D66AB5F7E0ABCC6A4F17279687ACF58CEDBA310C70132E4FD3E2FDE4E54292429BFD893644DC46909888F44</vt:lpwstr>
  </property>
  <property fmtid="{D5CDD505-2E9C-101B-9397-08002B2CF9AE}" pid="3" name="Business Objects Context Information1">
    <vt:lpwstr>C4949974772710816B3135DB34264D5D4F50D9C998EE00C07327A28898C1F9CA5530FBF4324D1AD94042F434463F2C71BBAB109613B4AAD2F27E47C8C2215A9EABD43EEA99EF3C1375B1116D9654D0A761248CA98224AE41B700151411CB75F9F47BA9B5CB7E252B08D16DC25F304D6A5644A8BFD64ABB1EF5BD10646EC97C7</vt:lpwstr>
  </property>
  <property fmtid="{D5CDD505-2E9C-101B-9397-08002B2CF9AE}" pid="4" name="Business Objects Context Information2">
    <vt:lpwstr>7446E8A7CFF9E74CAD06760F5A1BD132C949C723C294B0F484A5551EB934679CF6125EB41AB205A3D6EEE6EBBDED7913F90BCB195A6EE58C8F40376DD0DF1C7A1E32400165F976EF2FEB80A1F34BFAC1850DBC76B354AA6FEFDBBC0EBCACE6994732608B582A1BADB9006D652E9FA6EAFD0226B466F37C519FA1716C39F13FE</vt:lpwstr>
  </property>
  <property fmtid="{D5CDD505-2E9C-101B-9397-08002B2CF9AE}" pid="5" name="Business Objects Context Information3">
    <vt:lpwstr>55B19429B9ECC1563CDB4E8A5951F4B6B6A76EFA0F862792F2A389C69D3412888B97204E4F99296DCAF2F6812AA3364A8B6A4A8465B1C0CAF762583E457C86B5CBC88BA5423415912F0C28ABD5AC219726EDEAEE8C6440BFE494F880E4BF57E26283880CEEF99E1B0EA16FCE7A3AE147B9CC1B6961F7A44F28A4103E8263DAE</vt:lpwstr>
  </property>
  <property fmtid="{D5CDD505-2E9C-101B-9397-08002B2CF9AE}" pid="6" name="Business Objects Context Information4">
    <vt:lpwstr>9BEA2497F639C517C109DF9D3D8A72A06A11D7ED7919DC0FB36AD86A9F810E26977B36CD805811F7EE1CDFCE9C3F429D709931577284DCBAC6729103794A932EB6BD0B1CB2CFA6717DDD14A5FBB996C027AD7BD2E1B0457341DF4491F891A681E9443A734361CD07C3C85B968AA4B2781C480C71842E3916018797E3D0A30CF</vt:lpwstr>
  </property>
  <property fmtid="{D5CDD505-2E9C-101B-9397-08002B2CF9AE}" pid="7" name="Business Objects Context Information5">
    <vt:lpwstr>8C0F3740621BE30853F2B0DAD332A0F4BDFB2EF7151156ED7640731C0DBBD17468C41E3ECE58CF1131B92CBF6472059D72038D6148B44F8705BDD538B5F9CDA84E571CE0C523D8406151D56F51544921CE13BF8D49FBA2FAF95483DE1AC979397FB12F8789BB45934EA6FF221F717875A60FFD2830B36EB96A452F0C42287B2</vt:lpwstr>
  </property>
  <property fmtid="{D5CDD505-2E9C-101B-9397-08002B2CF9AE}" pid="8" name="Business Objects Context Information6">
    <vt:lpwstr>D71F9E2DCAA52D96042E0CF2C56E6E91565D69123A5272B5C49E6DBA81DBA0BFE15DC9CF</vt:lpwstr>
  </property>
</Properties>
</file>